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cole.siena\OneDrive - Rogers Communications Inc\02- Investor Relations Site\PDFs and Docs for Site\q12017\"/>
    </mc:Choice>
  </mc:AlternateContent>
  <bookViews>
    <workbookView xWindow="0" yWindow="0" windowWidth="23040" windowHeight="8544" tabRatio="813"/>
  </bookViews>
  <sheets>
    <sheet name="Cover" sheetId="15" r:id="rId1"/>
    <sheet name="Consolidated Financial Results" sheetId="2" r:id="rId2"/>
    <sheet name="Additional Information" sheetId="3" r:id="rId3"/>
    <sheet name="Free Cash Flow" sheetId="4" r:id="rId4"/>
    <sheet name="Adjusted Net Debt" sheetId="5" r:id="rId5"/>
    <sheet name="Balance Sheet" sheetId="6" r:id="rId6"/>
    <sheet name="Cash Flow" sheetId="7" r:id="rId7"/>
    <sheet name="Wireless" sheetId="8" r:id="rId8"/>
    <sheet name="Cable" sheetId="9" r:id="rId9"/>
    <sheet name="Business Solutions" sheetId="10" r:id="rId10"/>
    <sheet name="Media" sheetId="11" r:id="rId11"/>
    <sheet name="Key Performance Indicators" sheetId="12" r:id="rId12"/>
    <sheet name="Non-GAAP Measures" sheetId="13" r:id="rId13"/>
  </sheets>
  <definedNames>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_xlnm.Print_Area" localSheetId="2">'Additional Information'!$A$1:$J$38</definedName>
    <definedName name="_xlnm.Print_Area" localSheetId="4">'Adjusted Net Debt'!$A$1:$H$24</definedName>
    <definedName name="_xlnm.Print_Area" localSheetId="5">'Balance Sheet'!$A$1:$H$50</definedName>
    <definedName name="_xlnm.Print_Area" localSheetId="8">Cable!$A$1:$I$45</definedName>
    <definedName name="_xlnm.Print_Area" localSheetId="6">'Cash Flow'!$A$1:$I$51</definedName>
    <definedName name="_xlnm.Print_Area" localSheetId="1">'Consolidated Financial Results'!$A$1:$J$54</definedName>
    <definedName name="_xlnm.Print_Area" localSheetId="0">Cover!$A$1:$O$46</definedName>
    <definedName name="_xlnm.Print_Area" localSheetId="3">'Free Cash Flow'!$A$1:$I$20</definedName>
    <definedName name="_xlnm.Print_Area" localSheetId="10">Media!$A$1:$I$13</definedName>
    <definedName name="_xlnm.Print_Area" localSheetId="7">Wireless!$A$1:$I$41</definedName>
    <definedName name="XINDEX">#REF!</definedName>
    <definedName name="XMTH">#REF!</definedName>
    <definedName name="XMTHEND">#REF!</definedName>
    <definedName name="XMTHEND1">#REF!</definedName>
    <definedName name="XMTHENDER">#REF!</definedName>
    <definedName name="XMTHtrunc">#REF!</definedName>
    <definedName name="XPYINDEX">#REF!</definedName>
    <definedName name="XQTR">#REF!</definedName>
    <definedName name="XYR">#REF!</definedName>
  </definedNames>
  <calcPr calcId="152511"/>
</workbook>
</file>

<file path=xl/calcChain.xml><?xml version="1.0" encoding="utf-8"?>
<calcChain xmlns="http://schemas.openxmlformats.org/spreadsheetml/2006/main">
  <c r="A12" i="11" l="1"/>
  <c r="A40" i="9"/>
  <c r="A35" i="9"/>
  <c r="A33" i="8"/>
  <c r="A27" i="8"/>
  <c r="I10" i="11" l="1"/>
  <c r="H10" i="11"/>
  <c r="G10" i="11"/>
  <c r="F10" i="11"/>
  <c r="E10" i="11"/>
  <c r="A10" i="11"/>
  <c r="I10" i="10"/>
  <c r="I12" i="10" s="1"/>
  <c r="I16" i="10" s="1"/>
  <c r="H10" i="10"/>
  <c r="H12" i="10" s="1"/>
  <c r="H16" i="10" s="1"/>
  <c r="G10" i="10"/>
  <c r="G12" i="10" s="1"/>
  <c r="G16" i="10" s="1"/>
  <c r="F10" i="10"/>
  <c r="F12" i="10" s="1"/>
  <c r="F16" i="10" s="1"/>
  <c r="E10" i="10"/>
  <c r="E12" i="10" s="1"/>
  <c r="E16" i="10" s="1"/>
  <c r="I18" i="9"/>
  <c r="H18" i="9"/>
  <c r="G18" i="9"/>
  <c r="F18" i="9"/>
  <c r="E18" i="9"/>
  <c r="I11" i="9"/>
  <c r="I13" i="9" s="1"/>
  <c r="H11" i="9"/>
  <c r="H13" i="9" s="1"/>
  <c r="G11" i="9"/>
  <c r="G13" i="9" s="1"/>
  <c r="F11" i="9"/>
  <c r="F13" i="9" s="1"/>
  <c r="E11" i="9"/>
  <c r="E13" i="9" s="1"/>
  <c r="E20" i="9" s="1"/>
  <c r="I15" i="8"/>
  <c r="H15" i="8"/>
  <c r="G15" i="8"/>
  <c r="F15" i="8"/>
  <c r="E15" i="8"/>
  <c r="I10" i="8"/>
  <c r="H10" i="8"/>
  <c r="G10" i="8"/>
  <c r="F10" i="8"/>
  <c r="E10" i="8"/>
  <c r="I46" i="7"/>
  <c r="H46" i="7"/>
  <c r="G46" i="7"/>
  <c r="F46" i="7"/>
  <c r="E46" i="7"/>
  <c r="C46" i="7"/>
  <c r="I36" i="7"/>
  <c r="H36" i="7"/>
  <c r="G36" i="7"/>
  <c r="F36" i="7"/>
  <c r="E36" i="7"/>
  <c r="C36" i="7"/>
  <c r="I23" i="7"/>
  <c r="H23" i="7"/>
  <c r="G23" i="7"/>
  <c r="F23" i="7"/>
  <c r="E23" i="7"/>
  <c r="C23" i="7"/>
  <c r="C25" i="7" s="1"/>
  <c r="C28" i="7" s="1"/>
  <c r="H45" i="6"/>
  <c r="G45" i="6"/>
  <c r="F45" i="6"/>
  <c r="H42" i="6"/>
  <c r="G42" i="6"/>
  <c r="F42" i="6"/>
  <c r="H36" i="6"/>
  <c r="H43" i="6" s="1"/>
  <c r="G36" i="6"/>
  <c r="F36" i="6"/>
  <c r="F43" i="6" s="1"/>
  <c r="F46" i="6" s="1"/>
  <c r="E36" i="6"/>
  <c r="E43" i="6" s="1"/>
  <c r="E46" i="6" s="1"/>
  <c r="H22" i="6"/>
  <c r="G22" i="6"/>
  <c r="F22" i="6"/>
  <c r="H14" i="6"/>
  <c r="G14" i="6"/>
  <c r="G23" i="6" s="1"/>
  <c r="F14" i="6"/>
  <c r="E14" i="6"/>
  <c r="E23" i="6" s="1"/>
  <c r="H17" i="5"/>
  <c r="H20" i="5" s="1"/>
  <c r="E17" i="5"/>
  <c r="E20" i="5" s="1"/>
  <c r="H10" i="5"/>
  <c r="G10" i="5"/>
  <c r="G17" i="5" s="1"/>
  <c r="G20" i="5" s="1"/>
  <c r="F10" i="5"/>
  <c r="F17" i="5" s="1"/>
  <c r="F20" i="5" s="1"/>
  <c r="E10" i="5"/>
  <c r="I16" i="4"/>
  <c r="H16" i="4"/>
  <c r="G16" i="4"/>
  <c r="F16" i="4"/>
  <c r="E16" i="4"/>
  <c r="E32" i="3"/>
  <c r="E31" i="3"/>
  <c r="I27" i="3"/>
  <c r="H27" i="3"/>
  <c r="F27" i="3"/>
  <c r="E27" i="3"/>
  <c r="I13" i="3"/>
  <c r="H13" i="3"/>
  <c r="I46" i="2"/>
  <c r="H46" i="2"/>
  <c r="G46" i="2"/>
  <c r="F46" i="2"/>
  <c r="E46" i="2"/>
  <c r="G29" i="2"/>
  <c r="G31" i="2" s="1"/>
  <c r="I21" i="2"/>
  <c r="I29" i="2" s="1"/>
  <c r="I31" i="2" s="1"/>
  <c r="H21" i="2"/>
  <c r="H29" i="2" s="1"/>
  <c r="H31" i="2" s="1"/>
  <c r="F21" i="2"/>
  <c r="F29" i="2" s="1"/>
  <c r="F31" i="2" s="1"/>
  <c r="E21" i="2"/>
  <c r="E29" i="2" s="1"/>
  <c r="E31" i="2" s="1"/>
  <c r="I13" i="2"/>
  <c r="H13" i="2"/>
  <c r="F13" i="2"/>
  <c r="E13" i="2"/>
  <c r="G20" i="9" l="1"/>
  <c r="H46" i="6"/>
  <c r="H23" i="6"/>
  <c r="F23" i="6"/>
  <c r="G43" i="6"/>
  <c r="G46" i="6" s="1"/>
  <c r="I20" i="9"/>
  <c r="F20" i="9"/>
  <c r="H20" i="9"/>
  <c r="E17" i="8"/>
  <c r="I17" i="8"/>
  <c r="F17" i="8"/>
  <c r="H17" i="8"/>
  <c r="G17" i="8"/>
  <c r="C48" i="7"/>
  <c r="H25" i="7"/>
  <c r="E25" i="7"/>
  <c r="I25" i="7"/>
  <c r="G25" i="7"/>
  <c r="F25" i="7"/>
  <c r="G28" i="7" l="1"/>
  <c r="E28" i="7"/>
  <c r="I28" i="7"/>
  <c r="F28" i="7"/>
  <c r="H28" i="7"/>
  <c r="E48" i="7" l="1"/>
  <c r="F48" i="7"/>
  <c r="H48" i="7"/>
  <c r="I48" i="7"/>
  <c r="G48" i="7"/>
  <c r="G50" i="7" l="1"/>
  <c r="I50" i="7"/>
  <c r="H50" i="7"/>
</calcChain>
</file>

<file path=xl/sharedStrings.xml><?xml version="1.0" encoding="utf-8"?>
<sst xmlns="http://schemas.openxmlformats.org/spreadsheetml/2006/main" count="370" uniqueCount="201">
  <si>
    <t>Rogers Communications Inc.</t>
  </si>
  <si>
    <t>Consolidated Financial Results</t>
  </si>
  <si>
    <t>(unaudited)</t>
  </si>
  <si>
    <t>(In millions of dollars, except per share amounts)</t>
  </si>
  <si>
    <t>Total</t>
  </si>
  <si>
    <t>Q1'17</t>
  </si>
  <si>
    <t>Q4'16</t>
  </si>
  <si>
    <t>Q3'16</t>
  </si>
  <si>
    <t>Q2'16</t>
  </si>
  <si>
    <t>Q1'16</t>
  </si>
  <si>
    <t>x</t>
  </si>
  <si>
    <t>Revenue</t>
  </si>
  <si>
    <t>Wireless</t>
  </si>
  <si>
    <t>Cable</t>
  </si>
  <si>
    <t>Business Solutions</t>
  </si>
  <si>
    <t>Media</t>
  </si>
  <si>
    <t>Corporate items and intercompany eliminations</t>
  </si>
  <si>
    <t>Adjusted operating profit (loss)</t>
  </si>
  <si>
    <r>
      <rPr>
        <sz val="10"/>
        <color rgb="FF000000"/>
        <rFont val="Arial"/>
        <family val="2"/>
      </rPr>
      <t xml:space="preserve">Adjusted operating profit </t>
    </r>
    <r>
      <rPr>
        <vertAlign val="superscript"/>
        <sz val="10"/>
        <color rgb="FF000000"/>
        <rFont val="Arial"/>
        <family val="2"/>
      </rPr>
      <t>1</t>
    </r>
  </si>
  <si>
    <t>Deduct (add):</t>
  </si>
  <si>
    <t>Stock-based compensation</t>
  </si>
  <si>
    <t>Depreciation and amortization</t>
  </si>
  <si>
    <t>Impairment of assets and related onerous contract charges</t>
  </si>
  <si>
    <t>Restructuring, acquisition and other</t>
  </si>
  <si>
    <t>Finance costs</t>
  </si>
  <si>
    <t>Basic</t>
  </si>
  <si>
    <t>Diluted</t>
  </si>
  <si>
    <t>Add (deduct):</t>
  </si>
  <si>
    <t>Loss on wind down of shomi</t>
  </si>
  <si>
    <t>Income tax adjustment, legislative tax change</t>
  </si>
  <si>
    <t>Additional Information</t>
  </si>
  <si>
    <t>(In millions of dollars, except capital intensity and per share amounts)</t>
  </si>
  <si>
    <t>Additions to property, plant and equipment</t>
  </si>
  <si>
    <t>Corporate</t>
  </si>
  <si>
    <t>Total additions to property, plant and equipment</t>
  </si>
  <si>
    <r>
      <rPr>
        <sz val="10"/>
        <color rgb="FF000000"/>
        <rFont val="Arial"/>
        <family val="2"/>
      </rPr>
      <t>Capital intensity</t>
    </r>
    <r>
      <rPr>
        <vertAlign val="superscript"/>
        <sz val="10"/>
        <color rgb="FF000000"/>
        <rFont val="Arial"/>
        <family val="2"/>
      </rPr>
      <t xml:space="preserve"> 1</t>
    </r>
  </si>
  <si>
    <t>Consolidated</t>
  </si>
  <si>
    <r>
      <rPr>
        <sz val="10"/>
        <color rgb="FF000000"/>
        <rFont val="Arial"/>
        <family val="2"/>
      </rPr>
      <t>Adjusted operating profit</t>
    </r>
    <r>
      <rPr>
        <vertAlign val="superscript"/>
        <sz val="10"/>
        <color rgb="FF000000"/>
        <rFont val="Arial"/>
        <family val="2"/>
      </rPr>
      <t xml:space="preserve"> 2</t>
    </r>
  </si>
  <si>
    <t>Interest on borrowings, net of capitalized interest</t>
  </si>
  <si>
    <r>
      <rPr>
        <sz val="10"/>
        <color rgb="FF000000"/>
        <rFont val="Arial"/>
        <family val="2"/>
      </rPr>
      <t>Free cash flow</t>
    </r>
    <r>
      <rPr>
        <vertAlign val="superscript"/>
        <sz val="10"/>
        <color rgb="FF000000"/>
        <rFont val="Arial"/>
        <family val="2"/>
      </rPr>
      <t xml:space="preserve"> 2</t>
    </r>
  </si>
  <si>
    <r>
      <rPr>
        <sz val="10"/>
        <color rgb="FF000000"/>
        <rFont val="Arial"/>
        <family val="2"/>
      </rPr>
      <t xml:space="preserve">Total service revenue </t>
    </r>
    <r>
      <rPr>
        <vertAlign val="superscript"/>
        <sz val="10"/>
        <color rgb="FF000000"/>
        <rFont val="Arial"/>
        <family val="2"/>
      </rPr>
      <t>1</t>
    </r>
  </si>
  <si>
    <t>Dividends declared</t>
  </si>
  <si>
    <t>Dividends per share</t>
  </si>
  <si>
    <t>Free Cash Flow</t>
  </si>
  <si>
    <t>(In millions of dollars)</t>
  </si>
  <si>
    <t>Cash provided by operating activities</t>
  </si>
  <si>
    <t>Interest paid</t>
  </si>
  <si>
    <t>Other adjustments</t>
  </si>
  <si>
    <r>
      <rPr>
        <sz val="10"/>
        <color rgb="FF000000"/>
        <rFont val="Arial"/>
        <family val="2"/>
      </rPr>
      <t xml:space="preserve">Free cash flow </t>
    </r>
    <r>
      <rPr>
        <vertAlign val="superscript"/>
        <sz val="10"/>
        <color rgb="FF000000"/>
        <rFont val="Arial"/>
        <family val="2"/>
      </rPr>
      <t>1</t>
    </r>
  </si>
  <si>
    <r>
      <rPr>
        <vertAlign val="superscript"/>
        <sz val="10"/>
        <color rgb="FF000000"/>
        <rFont val="Arial"/>
        <family val="2"/>
      </rPr>
      <t>1</t>
    </r>
    <r>
      <rPr>
        <sz val="10"/>
        <color rgb="FF000000"/>
        <rFont val="Arial"/>
        <family val="2"/>
      </rPr>
      <t xml:space="preserve"> Free cash flow is a non-GAAP measure and should not be considered as a substitute or alternative for GAAP measures. It is not a defined term under IFRS and does not have a standard meaning, so may not be a reliable way to compare us to other companies. See “Non-GAAP Measures” for information about this measure, including how we calculate it.</t>
    </r>
  </si>
  <si>
    <t>Adjusted Net Debt</t>
  </si>
  <si>
    <t>(In millions of dollars, except ratios)</t>
  </si>
  <si>
    <t>Current portion of long-term debt</t>
  </si>
  <si>
    <t>Long-term debt</t>
  </si>
  <si>
    <t>Deferred transaction costs and discounts</t>
  </si>
  <si>
    <t>Net debt derivative assets</t>
  </si>
  <si>
    <t>Credit risk adjustment related to net debt derivative assets</t>
  </si>
  <si>
    <t>Short-term borrowings</t>
  </si>
  <si>
    <r>
      <rPr>
        <sz val="10"/>
        <color rgb="FF000000"/>
        <rFont val="Arial"/>
        <family val="2"/>
      </rPr>
      <t xml:space="preserve">Adjusted net debt </t>
    </r>
    <r>
      <rPr>
        <vertAlign val="superscript"/>
        <sz val="10"/>
        <color rgb="FF000000"/>
        <rFont val="Arial"/>
        <family val="2"/>
      </rPr>
      <t>1</t>
    </r>
  </si>
  <si>
    <t>Divided by: trailing 12-month adjusted operating profit</t>
  </si>
  <si>
    <r>
      <rPr>
        <sz val="10"/>
        <color rgb="FF000000"/>
        <rFont val="Arial"/>
        <family val="2"/>
      </rPr>
      <t xml:space="preserve">Adjusted net debt / adjusted operating profit </t>
    </r>
    <r>
      <rPr>
        <vertAlign val="superscript"/>
        <sz val="10"/>
        <color rgb="FF000000"/>
        <rFont val="Arial"/>
        <family val="2"/>
      </rPr>
      <t>1</t>
    </r>
  </si>
  <si>
    <r>
      <rPr>
        <vertAlign val="superscript"/>
        <sz val="10"/>
        <color rgb="FF000000"/>
        <rFont val="Arial"/>
        <family val="2"/>
      </rPr>
      <t>1</t>
    </r>
    <r>
      <rPr>
        <sz val="10"/>
        <color rgb="FF000000"/>
        <rFont val="Arial"/>
        <family val="2"/>
      </rPr>
      <t xml:space="preserve"> Adjusted net debt and adjusted net debt / adjusted operating profit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</si>
  <si>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Consolidated Statements of Financial Position</t>
  </si>
  <si>
    <t>ASSETS</t>
  </si>
  <si>
    <t>Current assets:</t>
  </si>
  <si>
    <t>Accounts receivable</t>
  </si>
  <si>
    <t>Inventories</t>
  </si>
  <si>
    <t>Other current assets</t>
  </si>
  <si>
    <t>Current portion of derivative instruments</t>
  </si>
  <si>
    <t>Total current assets</t>
  </si>
  <si>
    <t>Property, plant and equipment</t>
  </si>
  <si>
    <t>Intangible assets</t>
  </si>
  <si>
    <t>Investments</t>
  </si>
  <si>
    <t>Derivative instruments</t>
  </si>
  <si>
    <t>Other long-term assets</t>
  </si>
  <si>
    <t>Deferred tax assets</t>
  </si>
  <si>
    <t>LIABILITIES AND SHAREHOLDERS' EQUITY</t>
  </si>
  <si>
    <t>Current liabilities:</t>
  </si>
  <si>
    <t>Bank advances</t>
  </si>
  <si>
    <t>Accounts payable and accrued liabilities</t>
  </si>
  <si>
    <t>Income tax payable</t>
  </si>
  <si>
    <t>Current portion of provisions</t>
  </si>
  <si>
    <t>Unearned revenue</t>
  </si>
  <si>
    <t>Total current liabilities</t>
  </si>
  <si>
    <t>Provisions</t>
  </si>
  <si>
    <t>Other long-term liabilities</t>
  </si>
  <si>
    <t>Consolidated Statements of Cash Flows</t>
  </si>
  <si>
    <t>Cash provided by (used in):</t>
  </si>
  <si>
    <t>Operating activities:</t>
  </si>
  <si>
    <t>Adjustments to reconcile net income to cash provided by</t>
  </si>
  <si>
    <t>operating activities:</t>
  </si>
  <si>
    <t>Program rights amortization</t>
  </si>
  <si>
    <t>Post-employment benefits contributions, net of expense</t>
  </si>
  <si>
    <t>Other</t>
  </si>
  <si>
    <t>Change in non-cash operating working capital items</t>
  </si>
  <si>
    <t>Investing activities:</t>
  </si>
  <si>
    <t>Changes in non-cash working capital related to property, plant</t>
  </si>
  <si>
    <t>Cash used in investing activities</t>
  </si>
  <si>
    <t>Financing activities:</t>
  </si>
  <si>
    <t>and forward contracts</t>
  </si>
  <si>
    <t>Transaction costs incurred</t>
  </si>
  <si>
    <t>Dividends paid</t>
  </si>
  <si>
    <t>Change in cash and cash equivalents</t>
  </si>
  <si>
    <t>(In millions of dollars, except margins)</t>
  </si>
  <si>
    <t>Service revenue</t>
  </si>
  <si>
    <t>Equipment revenue</t>
  </si>
  <si>
    <t>Operating expenses</t>
  </si>
  <si>
    <t>Cost of equipment</t>
  </si>
  <si>
    <t>Other operating expenses</t>
  </si>
  <si>
    <t>Adjusted operating profit</t>
  </si>
  <si>
    <t>Adjusted operating profit margin as a % of service revenue</t>
  </si>
  <si>
    <r>
      <rPr>
        <b/>
        <sz val="10"/>
        <color rgb="FF000000"/>
        <rFont val="Arial"/>
        <family val="2"/>
      </rPr>
      <t xml:space="preserve">Wireless Subscriber Results </t>
    </r>
    <r>
      <rPr>
        <b/>
        <vertAlign val="superscript"/>
        <sz val="10"/>
        <color rgb="FF000000"/>
        <rFont val="Arial"/>
        <family val="2"/>
      </rPr>
      <t>1</t>
    </r>
  </si>
  <si>
    <t>(In thousands, except churn, postpaid ARPA, and blended ARPU)</t>
  </si>
  <si>
    <t>Postpaid</t>
  </si>
  <si>
    <t>Gross additions</t>
  </si>
  <si>
    <r>
      <rPr>
        <sz val="10"/>
        <color rgb="FF000000"/>
        <rFont val="Arial"/>
        <family val="2"/>
      </rPr>
      <t xml:space="preserve">Total postpaid subscribers </t>
    </r>
    <r>
      <rPr>
        <vertAlign val="superscript"/>
        <sz val="10"/>
        <color rgb="FF000000"/>
        <rFont val="Arial"/>
        <family val="2"/>
      </rPr>
      <t>2</t>
    </r>
  </si>
  <si>
    <t>Churn (monthly)</t>
  </si>
  <si>
    <t>ARPA (monthly)</t>
  </si>
  <si>
    <t>Prepaid</t>
  </si>
  <si>
    <r>
      <rPr>
        <sz val="10"/>
        <color rgb="FF000000"/>
        <rFont val="Arial"/>
        <family val="2"/>
      </rPr>
      <t xml:space="preserve">Total prepaid subscribers </t>
    </r>
    <r>
      <rPr>
        <vertAlign val="superscript"/>
        <sz val="10"/>
        <color rgb="FF000000"/>
        <rFont val="Arial"/>
        <family val="2"/>
      </rPr>
      <t>2</t>
    </r>
  </si>
  <si>
    <t>Blended ARPU (monthly)</t>
  </si>
  <si>
    <r>
      <rPr>
        <vertAlign val="superscript"/>
        <sz val="10"/>
        <color rgb="FF000000"/>
        <rFont val="Arial"/>
        <family val="2"/>
      </rPr>
      <t>1</t>
    </r>
    <r>
      <rPr>
        <sz val="10"/>
        <color rgb="FF000000"/>
        <rFont val="Arial"/>
        <family val="2"/>
      </rPr>
      <t xml:space="preserve"> Subscriber counts, subscriber churn, postpaid ARPA, and blended ARPU are key performance indicators. See “Key Performance Indicators”.
</t>
    </r>
    <r>
      <rPr>
        <vertAlign val="superscript"/>
        <sz val="10"/>
        <color rgb="FF000000"/>
        <rFont val="Arial"/>
        <family val="2"/>
      </rPr>
      <t>2</t>
    </r>
    <r>
      <rPr>
        <sz val="10"/>
        <color rgb="FF000000"/>
        <rFont val="Arial"/>
        <family val="2"/>
      </rPr>
      <t xml:space="preserve"> As at end of period. </t>
    </r>
  </si>
  <si>
    <t>Internet</t>
  </si>
  <si>
    <t>Television</t>
  </si>
  <si>
    <t>Phone</t>
  </si>
  <si>
    <t>Adjusted operating profit margin</t>
  </si>
  <si>
    <r>
      <rPr>
        <b/>
        <sz val="10"/>
        <color rgb="FF000000"/>
        <rFont val="Arial"/>
        <family val="2"/>
      </rPr>
      <t>Subscriber Results</t>
    </r>
    <r>
      <rPr>
        <b/>
        <vertAlign val="superscript"/>
        <sz val="10"/>
        <color rgb="FF000000"/>
        <rFont val="Arial"/>
        <family val="2"/>
      </rPr>
      <t xml:space="preserve"> 1</t>
    </r>
  </si>
  <si>
    <t>(In thousands)</t>
  </si>
  <si>
    <r>
      <rPr>
        <sz val="10"/>
        <color rgb="FF000000"/>
        <rFont val="Arial"/>
        <family val="2"/>
      </rPr>
      <t xml:space="preserve">Total Internet subscribers </t>
    </r>
    <r>
      <rPr>
        <vertAlign val="superscript"/>
        <sz val="10"/>
        <color rgb="FF000000"/>
        <rFont val="Arial"/>
        <family val="2"/>
      </rPr>
      <t>2</t>
    </r>
  </si>
  <si>
    <t>Net losses</t>
  </si>
  <si>
    <r>
      <rPr>
        <sz val="10"/>
        <color rgb="FF000000"/>
        <rFont val="Arial"/>
        <family val="2"/>
      </rPr>
      <t xml:space="preserve">Total Television subscribers </t>
    </r>
    <r>
      <rPr>
        <vertAlign val="superscript"/>
        <sz val="10"/>
        <color rgb="FF000000"/>
        <rFont val="Arial"/>
        <family val="2"/>
      </rPr>
      <t>2</t>
    </r>
  </si>
  <si>
    <r>
      <rPr>
        <sz val="10"/>
        <color rgb="FF000000"/>
        <rFont val="Arial"/>
        <family val="2"/>
      </rPr>
      <t xml:space="preserve">Total Phone subscribers </t>
    </r>
    <r>
      <rPr>
        <vertAlign val="superscript"/>
        <sz val="10"/>
        <color rgb="FF000000"/>
        <rFont val="Arial"/>
        <family val="2"/>
      </rPr>
      <t>2</t>
    </r>
  </si>
  <si>
    <r>
      <rPr>
        <sz val="10"/>
        <color rgb="FF000000"/>
        <rFont val="Arial"/>
        <family val="2"/>
      </rPr>
      <t xml:space="preserve">Cable homes passed </t>
    </r>
    <r>
      <rPr>
        <vertAlign val="superscript"/>
        <sz val="10"/>
        <color rgb="FF000000"/>
        <rFont val="Arial"/>
        <family val="2"/>
      </rPr>
      <t>2</t>
    </r>
  </si>
  <si>
    <r>
      <rPr>
        <sz val="10"/>
        <color rgb="FF000000"/>
        <rFont val="Arial"/>
        <family val="2"/>
      </rPr>
      <t xml:space="preserve">Total service units </t>
    </r>
    <r>
      <rPr>
        <vertAlign val="superscript"/>
        <sz val="10"/>
        <color rgb="FF000000"/>
        <rFont val="Arial"/>
        <family val="2"/>
      </rPr>
      <t>3</t>
    </r>
  </si>
  <si>
    <r>
      <rPr>
        <sz val="10"/>
        <color rgb="FF000000"/>
        <rFont val="Arial"/>
        <family val="2"/>
      </rPr>
      <t xml:space="preserve">Total service units </t>
    </r>
    <r>
      <rPr>
        <vertAlign val="superscript"/>
        <sz val="10"/>
        <color rgb="FF000000"/>
        <rFont val="Arial"/>
        <family val="2"/>
      </rPr>
      <t>2</t>
    </r>
  </si>
  <si>
    <r>
      <rPr>
        <vertAlign val="superscript"/>
        <sz val="10"/>
        <color rgb="FF000000"/>
        <rFont val="Arial"/>
        <family val="2"/>
      </rPr>
      <t xml:space="preserve">1 </t>
    </r>
    <r>
      <rPr>
        <sz val="10"/>
        <color rgb="FF000000"/>
        <rFont val="Arial"/>
        <family val="2"/>
      </rPr>
      <t xml:space="preserve">Subscriber counts are key performance indicators. See “Key Performance Indicators”.
</t>
    </r>
    <r>
      <rPr>
        <vertAlign val="superscript"/>
        <sz val="10"/>
        <color rgb="FF000000"/>
        <rFont val="Arial"/>
        <family val="2"/>
      </rPr>
      <t xml:space="preserve">2 </t>
    </r>
    <r>
      <rPr>
        <sz val="10"/>
        <color rgb="FF000000"/>
        <rFont val="Arial"/>
        <family val="2"/>
      </rPr>
      <t xml:space="preserve">As at end of period.
</t>
    </r>
    <r>
      <rPr>
        <vertAlign val="superscript"/>
        <sz val="10"/>
        <color rgb="FF000000"/>
        <rFont val="Arial"/>
        <family val="2"/>
      </rPr>
      <t>3</t>
    </r>
    <r>
      <rPr>
        <sz val="10"/>
        <color rgb="FF000000"/>
        <rFont val="Arial"/>
        <family val="2"/>
      </rPr>
      <t xml:space="preserve"> Includes Internet, Television, and Phone subscribers.</t>
    </r>
  </si>
  <si>
    <t>Next generation</t>
  </si>
  <si>
    <t>Legacy</t>
  </si>
  <si>
    <t>Key Performance Indicators</t>
  </si>
  <si>
    <r>
      <rPr>
        <sz val="10"/>
        <color rgb="FF000000"/>
        <rFont val="Arial"/>
        <family val="2"/>
      </rPr>
      <t xml:space="preserve">• Subscriber counts;
</t>
    </r>
    <r>
      <rPr>
        <sz val="10"/>
        <color rgb="FF000000"/>
        <rFont val="Arial"/>
        <family val="2"/>
      </rPr>
      <t xml:space="preserve">• Subscriber churn;
</t>
    </r>
    <r>
      <rPr>
        <sz val="10"/>
        <color rgb="FF000000"/>
        <rFont val="Arial"/>
        <family val="2"/>
      </rPr>
      <t xml:space="preserve">• Postpaid average revenue per account (ARPA);
</t>
    </r>
    <r>
      <rPr>
        <sz val="10"/>
        <color rgb="FF000000"/>
        <rFont val="Arial"/>
        <family val="2"/>
      </rPr>
      <t xml:space="preserve">• Blended average revenue per user (ARPU);
</t>
    </r>
    <r>
      <rPr>
        <sz val="10"/>
        <color rgb="FF000000"/>
        <rFont val="Arial"/>
        <family val="2"/>
      </rPr>
      <t xml:space="preserve">• Capital intensity; and
</t>
    </r>
    <r>
      <rPr>
        <sz val="10"/>
        <color rgb="FF000000"/>
        <rFont val="Arial"/>
        <family val="2"/>
      </rPr>
      <t>• Total service revenue.</t>
    </r>
  </si>
  <si>
    <t>Non-GAAP Measures</t>
  </si>
  <si>
    <t>We use the following non-GAAP measures. These are reviewed regularly by management and our Board in assessing our performance and making decisions regarding the ongoing operations of our business and its ability to generate cash flows. Some or all of these measures may also be used by investors, lending institutions, and credit rating agencies as indicators of our operating performance, of our ability to incur and service debt, and as measurements to value companies in the telecommunications sector. These are not recognized measures under GAAP and do not have standard meanings under IFRS, so may not be reliable ways to compare us to other companies.</t>
  </si>
  <si>
    <r>
      <rPr>
        <b/>
        <sz val="10"/>
        <color rgb="FF000000"/>
        <rFont val="Arial"/>
        <family val="2"/>
      </rPr>
      <t> 
Non-GAAP measure
 </t>
    </r>
  </si>
  <si>
    <r>
      <rPr>
        <b/>
        <sz val="10"/>
        <color rgb="FF000000"/>
        <rFont val="Arial"/>
        <family val="2"/>
      </rPr>
      <t> 
 Why we use it
 </t>
    </r>
  </si>
  <si>
    <r>
      <rPr>
        <b/>
        <sz val="10"/>
        <color rgb="FF000000"/>
        <rFont val="Arial"/>
        <family val="2"/>
      </rPr>
      <t> 
How we calculate it
 </t>
    </r>
  </si>
  <si>
    <r>
      <rPr>
        <b/>
        <sz val="10"/>
        <color rgb="FF000000"/>
        <rFont val="Arial"/>
        <family val="2"/>
      </rPr>
      <t>Most
comparable
IFRS financial  
measure</t>
    </r>
  </si>
  <si>
    <t>Adjusted
operating profit
Adjusted
operating profit
margin</t>
  </si>
  <si>
    <t>●</t>
  </si>
  <si>
    <t>To evaluate the performance of our businesses, and when making decisions about the ongoing operations of the business and our ability to generate cash flows.</t>
  </si>
  <si>
    <t>Adjusted operating profit:
Net income
add (deduct)
income tax expense (recovery), other expense (income), finance costs, restructuring, acquisition and other, depreciation and amortization, stock-based compensation, and impairment of assets and related onerous contract charges.
Adjusted operating profit margin:
Adjusted operating profit
divided by
revenue (service revenue for Wireless).</t>
  </si>
  <si>
    <t>Net income</t>
  </si>
  <si>
    <t>We believe that certain investors and analysts use adjusted operating profit to measure our ability to service debt and to meet other payment obligations.</t>
  </si>
  <si>
    <t>We also use it as one component in determining short-term incentive compensation for all management employees.</t>
  </si>
  <si>
    <t>Adjusted net
income
Adjusted basic
and diluted
earnings per
share</t>
  </si>
  <si>
    <t>To assess the performance of our businesses before the effects of the noted items, because they affect the comparability of our financial results and could potentially distort the analysis of trends in business performance. Excluding these items does not imply that they are non-recurring.</t>
  </si>
  <si>
    <t>Adjusted net income:
Net income
add (deduct)
stock-based compensation, restructuring, acquisition and other, impairment of assets and related onerous contract charges, loss (gain) on sale or wind down of investments, (gain) on acquisitions, loss on non-controlling interest purchase obligations, loss on repayment of long-term debt, and income tax adjustments on these items, including adjustments as a result of legislative changes.
Adjusted basic and diluted earnings per share:
Adjusted net income
divided by
basic and diluted weighted average shares outstanding.</t>
  </si>
  <si>
    <t>Net income
Basic and
diluted
earnings per
share</t>
  </si>
  <si>
    <t>Free cash flow</t>
  </si>
  <si>
    <t>To show how much cash we have available to repay debt and reinvest in our company, which is an important indicator of our financial strength and performance.</t>
  </si>
  <si>
    <t>Adjusted operating profit
deduct
additions to property, plant and equipment net of proceeds on disposition, interest on borrowings net of capitalized interest, and cash income taxes.</t>
  </si>
  <si>
    <t>Cash provided
by operating
activities</t>
  </si>
  <si>
    <t>We believe that some investors and analysts use free cash flow to value a business and its underlying assets.</t>
  </si>
  <si>
    <t>Adjusted net
debt</t>
  </si>
  <si>
    <t>To conduct valuation-related analysis and make decisions about capital structure.</t>
  </si>
  <si>
    <t>Total long-term debt
add (deduct)
current portion of long-term debt, deferred transaction costs and discounts, net debt derivative (assets) liabilities, credit risk adjustment related to net debt derivatives, bank advances (cash and cash equivalents), and short-term borrowings.</t>
  </si>
  <si>
    <t>Long-term debt</t>
  </si>
  <si>
    <t>We believe this helps investors and analysts analyze our enterprise and equity value and assess our leverage.</t>
  </si>
  <si>
    <t>Adjusted net
debt / adjusted
operating profit</t>
  </si>
  <si>
    <t>Adjusted net debt (defined above)
divided by
12-month trailing adjusted operating profit (defined above).</t>
  </si>
  <si>
    <t>Long-term debt
divided by net
income</t>
  </si>
  <si>
    <t>Additions to program rights</t>
  </si>
  <si>
    <t>and equipment and intangible assets</t>
  </si>
  <si>
    <t>Net income (loss) before income tax expense (recovery)</t>
  </si>
  <si>
    <t>Income tax expense (recovery)</t>
  </si>
  <si>
    <t>Net income (loss)</t>
  </si>
  <si>
    <r>
      <t>Earnings (loss) per share</t>
    </r>
    <r>
      <rPr>
        <sz val="10"/>
        <color rgb="FF000000"/>
        <rFont val="Arial"/>
        <family val="2"/>
      </rPr>
      <t>:</t>
    </r>
  </si>
  <si>
    <t>Income tax impact of above items</t>
  </si>
  <si>
    <r>
      <t>Adjusted net income</t>
    </r>
    <r>
      <rPr>
        <vertAlign val="superscript"/>
        <sz val="10"/>
        <color rgb="FF000000"/>
        <rFont val="Arial"/>
        <family val="2"/>
      </rPr>
      <t xml:space="preserve"> 1</t>
    </r>
  </si>
  <si>
    <r>
      <t xml:space="preserve">Adjusted earnings per share </t>
    </r>
    <r>
      <rPr>
        <vertAlign val="superscript"/>
        <sz val="10"/>
        <color rgb="FF000000"/>
        <rFont val="Arial"/>
        <family val="2"/>
      </rPr>
      <t>1</t>
    </r>
    <r>
      <rPr>
        <sz val="10"/>
        <color rgb="FF000000"/>
        <rFont val="Arial"/>
        <family val="2"/>
      </rPr>
      <t>:</t>
    </r>
  </si>
  <si>
    <t xml:space="preserve">Cash income taxes paid </t>
  </si>
  <si>
    <t>Total liabilities and shareholders' equity</t>
  </si>
  <si>
    <t>Shareholders' equity</t>
  </si>
  <si>
    <t>Total liabilities</t>
  </si>
  <si>
    <t>Deferred tax liabilities</t>
  </si>
  <si>
    <t>Total assets</t>
  </si>
  <si>
    <t>Goodwill</t>
  </si>
  <si>
    <t>Net income (loss) for the period</t>
  </si>
  <si>
    <t>Income taxes paid</t>
  </si>
  <si>
    <t>Net proceeds received (repayments) on short-term borrowings</t>
  </si>
  <si>
    <t>Net (repayment) issuance of long-term debt</t>
  </si>
  <si>
    <t>Cash provided by (used in) financing activities</t>
  </si>
  <si>
    <t>(Bank advances) cash and cash equivalents, beginning of period</t>
  </si>
  <si>
    <t>—</t>
  </si>
  <si>
    <t>Bank advances, end of period</t>
  </si>
  <si>
    <r>
      <rPr>
        <vertAlign val="superscript"/>
        <sz val="10"/>
        <color rgb="FF000000"/>
        <rFont val="Arial"/>
        <family val="2"/>
      </rPr>
      <t xml:space="preserve">1 </t>
    </r>
    <r>
      <rPr>
        <sz val="10"/>
        <color rgb="FF000000"/>
        <rFont val="Arial"/>
        <family val="2"/>
      </rPr>
      <t>Adjusted operating profit, adjusted net income, and adjusted basic and diluted earnings per share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r>
      <rPr>
        <vertAlign val="superscript"/>
        <sz val="10"/>
        <color rgb="FF000000"/>
        <rFont val="Arial"/>
        <family val="2"/>
      </rPr>
      <t/>
    </r>
  </si>
  <si>
    <r>
      <rPr>
        <vertAlign val="superscript"/>
        <sz val="10"/>
        <color rgb="FF000000"/>
        <rFont val="Arial"/>
        <family val="2"/>
      </rPr>
      <t xml:space="preserve">1 </t>
    </r>
    <r>
      <rPr>
        <sz val="10"/>
        <color rgb="FF000000"/>
        <rFont val="Arial"/>
        <family val="2"/>
      </rPr>
      <t xml:space="preserve">See “Key Performance Indicators”.
</t>
    </r>
    <r>
      <rPr>
        <vertAlign val="superscript"/>
        <sz val="10"/>
        <color rgb="FF000000"/>
        <rFont val="Arial"/>
        <family val="2"/>
      </rPr>
      <t>2</t>
    </r>
    <r>
      <rPr>
        <sz val="10"/>
        <color rgb="FF000000"/>
        <rFont val="Arial"/>
        <family val="2"/>
      </rPr>
      <t xml:space="preserve"> Adjusted operating profit and free cash flow are non-GAAP measures and should not be considered substitutes or alternatives for GAAP measures. These are not defined terms under IFRS and do not have standard meanings, so may not be a reliable way to compare us to other companies. See “Non-GAAP Measures” for information about these measures, including how we calculate them.</t>
    </r>
  </si>
  <si>
    <t>Net (payments) proceeds on settlement of debt derivatives</t>
  </si>
  <si>
    <t>Net additions</t>
  </si>
  <si>
    <t>We measure the success of our strategy using a number of key performance indicators that are defined and discussed in our 2016 Annual MD&amp;A and our Q1 2017 MD&amp;A. We believe these key performance indicators allow us to appropriately measure our performance against our operating strategy as well as against the results of our peers and competitors. The following key performance indicators are not measurements in accordance with IFRS and should not be considered as an alternative to net income or any other measure of performance under IFRS. They include:</t>
  </si>
  <si>
    <t>Other (income) expense</t>
  </si>
  <si>
    <t>Net loss (gain) on divestitures pertaining to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</si>
</sst>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0_);_(\(#,##0\);_(&quot;—&quot;_);_(@_)"/>
    <numFmt numFmtId="165" formatCode="_(&quot;$&quot;#,##0.00_);_(\(&quot;$&quot;#,##0.00\);_(&quot;$&quot;&quot;—&quot;_);_(@_)"/>
    <numFmt numFmtId="166" formatCode="#,##0.0_)%;\(#,##0.0\)%;&quot;—&quot;\%;_(@_)"/>
    <numFmt numFmtId="167" formatCode="_(#,##0.0_);_(\(#,##0.0\);_(&quot;—&quot;_);_(@_)"/>
    <numFmt numFmtId="168" formatCode="#,##0;\-#,##0;0;_(@_)"/>
    <numFmt numFmtId="169" formatCode="&quot;$&quot;#,##0.00;\-&quot;$&quot;#,##0.00;&quot;$&quot;0.00;_(@_)"/>
    <numFmt numFmtId="170" formatCode="#,##0;\(#,##0\);0;_(@_)"/>
    <numFmt numFmtId="171" formatCode="0.0%;\(0.0%\)"/>
    <numFmt numFmtId="172" formatCode="#,##0;\(#,##0\)"/>
    <numFmt numFmtId="173" formatCode="0.00%;\(0.00%\)"/>
  </numFmts>
  <fonts count="18" x14ac:knownFonts="1">
    <font>
      <sz val="10"/>
      <color rgb="FF000000"/>
      <name val="Times New Roman"/>
    </font>
    <font>
      <sz val="10"/>
      <color rgb="FF000000"/>
      <name val="Times New Roman"/>
      <family val="1"/>
    </font>
    <font>
      <b/>
      <sz val="10"/>
      <color rgb="FF000000"/>
      <name val="Arial"/>
      <family val="2"/>
    </font>
    <font>
      <sz val="10"/>
      <color rgb="FF000000"/>
      <name val="Arial"/>
      <family val="2"/>
    </font>
    <font>
      <b/>
      <sz val="10"/>
      <color rgb="FF000000"/>
      <name val="Arial"/>
      <family val="2"/>
    </font>
    <font>
      <sz val="10"/>
      <color rgb="FFFFFFFF"/>
      <name val="Arial"/>
      <family val="2"/>
    </font>
    <font>
      <sz val="10"/>
      <color rgb="FF000000"/>
      <name val="Arial"/>
      <family val="2"/>
    </font>
    <font>
      <sz val="10"/>
      <color rgb="FF000000"/>
      <name val="Arial"/>
      <family val="2"/>
    </font>
    <font>
      <sz val="10"/>
      <color rgb="FF000000"/>
      <name val="Arial"/>
      <family val="2"/>
    </font>
    <font>
      <sz val="10"/>
      <color rgb="FFFF0000"/>
      <name val="Arial"/>
      <family val="2"/>
    </font>
    <font>
      <vertAlign val="superscript"/>
      <sz val="7"/>
      <color rgb="FF000000"/>
      <name val="Times New Roman"/>
      <family val="1"/>
    </font>
    <font>
      <b/>
      <sz val="10"/>
      <color rgb="FFFFFFFF"/>
      <name val="Arial"/>
      <family val="2"/>
    </font>
    <font>
      <b/>
      <sz val="14"/>
      <color rgb="FF000000"/>
      <name val="Arial"/>
      <family val="2"/>
    </font>
    <font>
      <b/>
      <sz val="14"/>
      <color rgb="FF000000"/>
      <name val="Arial"/>
      <family val="2"/>
    </font>
    <font>
      <vertAlign val="superscript"/>
      <sz val="10"/>
      <color rgb="FF000000"/>
      <name val="Arial"/>
      <family val="2"/>
    </font>
    <font>
      <b/>
      <vertAlign val="superscript"/>
      <sz val="10"/>
      <color rgb="FF000000"/>
      <name val="Arial"/>
      <family val="2"/>
    </font>
    <font>
      <sz val="10"/>
      <color rgb="FF000000"/>
      <name val="Arial"/>
      <family val="2"/>
    </font>
    <font>
      <sz val="9"/>
      <color theme="1"/>
      <name val="Arial"/>
      <family val="2"/>
    </font>
  </fonts>
  <fills count="2">
    <fill>
      <patternFill patternType="none"/>
    </fill>
    <fill>
      <patternFill patternType="gray125"/>
    </fill>
  </fills>
  <borders count="18">
    <border>
      <left/>
      <right/>
      <top/>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xf numFmtId="0" fontId="17" fillId="0" borderId="0"/>
  </cellStyleXfs>
  <cellXfs count="148">
    <xf numFmtId="0" fontId="0" fillId="0" borderId="0" xfId="0" applyAlignment="1">
      <alignment wrapText="1"/>
    </xf>
    <xf numFmtId="0" fontId="1" fillId="0" borderId="0" xfId="0" applyFont="1" applyAlignment="1">
      <alignment horizontal="left"/>
    </xf>
    <xf numFmtId="0" fontId="2" fillId="0" borderId="0" xfId="0" applyFont="1" applyAlignment="1">
      <alignment wrapText="1"/>
    </xf>
    <xf numFmtId="0" fontId="3" fillId="0" borderId="0" xfId="0" applyFont="1" applyAlignment="1">
      <alignment horizontal="left"/>
    </xf>
    <xf numFmtId="0" fontId="4" fillId="0" borderId="0" xfId="0" applyFont="1" applyAlignment="1"/>
    <xf numFmtId="0" fontId="3" fillId="0" borderId="1" xfId="0" applyFont="1" applyBorder="1" applyAlignment="1">
      <alignment wrapText="1"/>
    </xf>
    <xf numFmtId="0" fontId="2" fillId="0" borderId="1" xfId="0" applyFont="1" applyBorder="1" applyAlignment="1">
      <alignment horizontal="right" wrapText="1"/>
    </xf>
    <xf numFmtId="0" fontId="2" fillId="0" borderId="0" xfId="0" applyFont="1" applyAlignment="1"/>
    <xf numFmtId="0" fontId="5" fillId="0" borderId="0" xfId="0" applyFont="1" applyAlignment="1">
      <alignment wrapText="1"/>
    </xf>
    <xf numFmtId="0" fontId="3" fillId="0" borderId="0" xfId="0" applyFont="1" applyAlignment="1">
      <alignment wrapText="1"/>
    </xf>
    <xf numFmtId="0" fontId="3" fillId="0" borderId="0" xfId="0" applyFont="1" applyAlignment="1">
      <alignment wrapText="1" indent="1"/>
    </xf>
    <xf numFmtId="164" fontId="6" fillId="0" borderId="0" xfId="0" applyNumberFormat="1" applyFont="1" applyAlignment="1"/>
    <xf numFmtId="164" fontId="3" fillId="0" borderId="0" xfId="0" applyNumberFormat="1" applyFont="1" applyAlignment="1"/>
    <xf numFmtId="0" fontId="3" fillId="0" borderId="2" xfId="0" applyFont="1" applyBorder="1" applyAlignment="1">
      <alignment wrapText="1"/>
    </xf>
    <xf numFmtId="164" fontId="6" fillId="0" borderId="2" xfId="0" applyNumberFormat="1" applyFont="1" applyBorder="1" applyAlignment="1"/>
    <xf numFmtId="164" fontId="6" fillId="0" borderId="3" xfId="0" applyNumberFormat="1" applyFont="1" applyBorder="1" applyAlignment="1"/>
    <xf numFmtId="164" fontId="3" fillId="0" borderId="0" xfId="0" applyNumberFormat="1" applyFont="1" applyAlignment="1">
      <alignment horizontal="left"/>
    </xf>
    <xf numFmtId="0" fontId="2" fillId="0" borderId="0" xfId="0" applyFont="1" applyAlignment="1">
      <alignment horizontal="left"/>
    </xf>
    <xf numFmtId="164" fontId="3" fillId="0" borderId="0" xfId="0" applyNumberFormat="1" applyFont="1" applyAlignment="1"/>
    <xf numFmtId="164" fontId="6" fillId="0" borderId="0" xfId="0" applyNumberFormat="1" applyFont="1" applyAlignment="1"/>
    <xf numFmtId="0" fontId="3" fillId="0" borderId="4" xfId="0" applyFont="1" applyBorder="1" applyAlignment="1">
      <alignment wrapText="1"/>
    </xf>
    <xf numFmtId="164" fontId="6" fillId="0" borderId="4" xfId="0" applyNumberFormat="1" applyFont="1" applyBorder="1" applyAlignment="1"/>
    <xf numFmtId="0" fontId="3" fillId="0" borderId="3" xfId="0" applyFont="1" applyBorder="1" applyAlignment="1">
      <alignment wrapText="1"/>
    </xf>
    <xf numFmtId="0" fontId="3" fillId="0" borderId="5" xfId="0" applyFont="1" applyBorder="1" applyAlignment="1">
      <alignment wrapText="1"/>
    </xf>
    <xf numFmtId="164" fontId="6" fillId="0" borderId="1" xfId="0" applyNumberFormat="1" applyFont="1" applyBorder="1" applyAlignment="1"/>
    <xf numFmtId="165" fontId="6" fillId="0" borderId="0" xfId="0" applyNumberFormat="1" applyFont="1" applyAlignment="1"/>
    <xf numFmtId="165" fontId="3" fillId="0" borderId="0" xfId="0" applyNumberFormat="1" applyFont="1" applyAlignment="1">
      <alignment horizontal="left"/>
    </xf>
    <xf numFmtId="0" fontId="5" fillId="0" borderId="0" xfId="0" applyFont="1" applyAlignment="1">
      <alignment horizontal="left"/>
    </xf>
    <xf numFmtId="164" fontId="3" fillId="0" borderId="0" xfId="0" applyNumberFormat="1" applyFont="1" applyAlignment="1">
      <alignment horizontal="left"/>
    </xf>
    <xf numFmtId="0" fontId="7" fillId="0" borderId="0" xfId="0" applyFont="1" applyAlignment="1">
      <alignment wrapText="1" indent="1"/>
    </xf>
    <xf numFmtId="164" fontId="6" fillId="0" borderId="5" xfId="0" applyNumberFormat="1" applyFont="1" applyBorder="1" applyAlignment="1"/>
    <xf numFmtId="165" fontId="3" fillId="0" borderId="0" xfId="0" applyNumberFormat="1" applyFont="1" applyAlignment="1"/>
    <xf numFmtId="0" fontId="3" fillId="0" borderId="1" xfId="0" applyFont="1" applyBorder="1" applyAlignment="1">
      <alignment wrapText="1" indent="1"/>
    </xf>
    <xf numFmtId="165" fontId="6" fillId="0" borderId="6" xfId="0" applyNumberFormat="1" applyFont="1" applyBorder="1" applyAlignment="1"/>
    <xf numFmtId="0" fontId="8" fillId="0" borderId="0" xfId="0" applyFont="1" applyAlignment="1">
      <alignment vertical="top" wrapText="1"/>
    </xf>
    <xf numFmtId="0" fontId="8" fillId="0" borderId="0" xfId="0" applyFont="1" applyAlignment="1">
      <alignment horizontal="left" vertical="top"/>
    </xf>
    <xf numFmtId="0" fontId="3" fillId="0" borderId="0" xfId="0" applyFont="1" applyAlignment="1">
      <alignment horizontal="left" vertical="top"/>
    </xf>
    <xf numFmtId="0" fontId="3" fillId="0" borderId="3" xfId="0" applyFont="1" applyBorder="1" applyAlignment="1">
      <alignment wrapText="1" indent="1"/>
    </xf>
    <xf numFmtId="0" fontId="3" fillId="0" borderId="0" xfId="0" applyFont="1" applyAlignment="1"/>
    <xf numFmtId="0" fontId="3" fillId="0" borderId="0" xfId="0" applyFont="1" applyAlignment="1">
      <alignment indent="1"/>
    </xf>
    <xf numFmtId="164" fontId="6" fillId="0" borderId="3" xfId="0" applyNumberFormat="1" applyFont="1" applyBorder="1" applyAlignment="1"/>
    <xf numFmtId="0" fontId="3" fillId="0" borderId="0" xfId="0" applyFont="1" applyAlignment="1">
      <alignment vertical="top" wrapText="1"/>
    </xf>
    <xf numFmtId="0" fontId="9" fillId="0" borderId="0" xfId="0" applyFont="1" applyAlignment="1">
      <alignment horizontal="left"/>
    </xf>
    <xf numFmtId="0" fontId="9" fillId="0" borderId="0" xfId="0" applyFont="1" applyAlignment="1">
      <alignment horizontal="left" indent="1"/>
    </xf>
    <xf numFmtId="164" fontId="9" fillId="0" borderId="0" xfId="0" applyNumberFormat="1" applyFont="1" applyAlignment="1">
      <alignment horizontal="left"/>
    </xf>
    <xf numFmtId="164" fontId="9" fillId="0" borderId="0" xfId="0" applyNumberFormat="1" applyFont="1" applyAlignment="1">
      <alignment horizontal="left"/>
    </xf>
    <xf numFmtId="164" fontId="3" fillId="0" borderId="0" xfId="0" applyNumberFormat="1" applyFont="1" applyAlignment="1">
      <alignment horizontal="left"/>
    </xf>
    <xf numFmtId="0" fontId="3" fillId="0" borderId="4" xfId="0" applyFont="1" applyBorder="1" applyAlignment="1">
      <alignment horizontal="left"/>
    </xf>
    <xf numFmtId="164" fontId="3" fillId="0" borderId="4" xfId="0" applyNumberFormat="1" applyFont="1" applyBorder="1" applyAlignment="1">
      <alignment horizontal="left"/>
    </xf>
    <xf numFmtId="164" fontId="6" fillId="0" borderId="1" xfId="0" applyNumberFormat="1" applyFont="1" applyBorder="1" applyAlignment="1"/>
    <xf numFmtId="164" fontId="6" fillId="0" borderId="4" xfId="0" applyNumberFormat="1" applyFont="1" applyBorder="1" applyAlignment="1"/>
    <xf numFmtId="167" fontId="6" fillId="0" borderId="1" xfId="0" applyNumberFormat="1" applyFont="1" applyBorder="1" applyAlignment="1"/>
    <xf numFmtId="164" fontId="6" fillId="0" borderId="5" xfId="0" applyNumberFormat="1" applyFont="1" applyBorder="1" applyAlignment="1"/>
    <xf numFmtId="0" fontId="11" fillId="0" borderId="0" xfId="0" applyFont="1" applyAlignment="1">
      <alignment wrapText="1"/>
    </xf>
    <xf numFmtId="0" fontId="3" fillId="0" borderId="0" xfId="0" applyFont="1" applyAlignment="1">
      <alignment horizontal="left" indent="1"/>
    </xf>
    <xf numFmtId="0" fontId="3" fillId="0" borderId="0" xfId="0" applyFont="1" applyAlignment="1">
      <alignment wrapText="1" indent="2"/>
    </xf>
    <xf numFmtId="0" fontId="3" fillId="0" borderId="0" xfId="0" applyFont="1" applyAlignment="1">
      <alignment wrapText="1" indent="4"/>
    </xf>
    <xf numFmtId="0" fontId="3" fillId="0" borderId="3" xfId="0" applyFont="1" applyBorder="1" applyAlignment="1">
      <alignment wrapText="1" indent="4"/>
    </xf>
    <xf numFmtId="164" fontId="6" fillId="0" borderId="2" xfId="0" applyNumberFormat="1" applyFont="1" applyBorder="1" applyAlignment="1"/>
    <xf numFmtId="168" fontId="6" fillId="0" borderId="0" xfId="0" applyNumberFormat="1" applyFont="1" applyAlignment="1"/>
    <xf numFmtId="168" fontId="6" fillId="0" borderId="3" xfId="0" applyNumberFormat="1" applyFont="1" applyBorder="1" applyAlignment="1"/>
    <xf numFmtId="168" fontId="3" fillId="0" borderId="0" xfId="0" applyNumberFormat="1" applyFont="1" applyAlignment="1">
      <alignment horizontal="left"/>
    </xf>
    <xf numFmtId="168" fontId="6" fillId="0" borderId="6" xfId="0" applyNumberFormat="1" applyFont="1" applyBorder="1" applyAlignment="1"/>
    <xf numFmtId="0" fontId="3" fillId="0" borderId="1" xfId="0" applyFont="1" applyBorder="1" applyAlignment="1">
      <alignment horizontal="left"/>
    </xf>
    <xf numFmtId="0" fontId="3" fillId="0" borderId="7" xfId="0" applyFont="1" applyBorder="1" applyAlignment="1">
      <alignment horizontal="left"/>
    </xf>
    <xf numFmtId="168" fontId="6" fillId="0" borderId="0" xfId="0" applyNumberFormat="1" applyFont="1" applyAlignment="1"/>
    <xf numFmtId="169" fontId="6" fillId="0" borderId="0" xfId="0" applyNumberFormat="1" applyFont="1" applyAlignment="1"/>
    <xf numFmtId="168" fontId="6" fillId="0" borderId="0" xfId="0" applyNumberFormat="1" applyFont="1" applyAlignment="1"/>
    <xf numFmtId="169" fontId="6" fillId="0" borderId="6" xfId="0" applyNumberFormat="1" applyFont="1" applyBorder="1" applyAlignment="1"/>
    <xf numFmtId="170" fontId="6" fillId="0" borderId="0" xfId="0" applyNumberFormat="1" applyFont="1" applyAlignment="1"/>
    <xf numFmtId="170" fontId="6" fillId="0" borderId="3" xfId="0" applyNumberFormat="1" applyFont="1" applyBorder="1" applyAlignment="1"/>
    <xf numFmtId="0" fontId="3" fillId="0" borderId="6" xfId="0" applyFont="1" applyBorder="1" applyAlignment="1">
      <alignment wrapText="1"/>
    </xf>
    <xf numFmtId="170" fontId="6" fillId="0" borderId="6" xfId="0" applyNumberFormat="1" applyFont="1" applyBorder="1" applyAlignment="1"/>
    <xf numFmtId="170" fontId="6" fillId="0" borderId="0" xfId="0" applyNumberFormat="1" applyFont="1" applyAlignment="1"/>
    <xf numFmtId="170" fontId="3" fillId="0" borderId="0" xfId="0" applyNumberFormat="1" applyFont="1" applyAlignment="1"/>
    <xf numFmtId="170" fontId="6" fillId="0" borderId="3" xfId="0" applyNumberFormat="1" applyFont="1" applyBorder="1" applyAlignment="1"/>
    <xf numFmtId="170" fontId="6" fillId="0" borderId="6" xfId="0" applyNumberFormat="1" applyFont="1" applyBorder="1" applyAlignment="1"/>
    <xf numFmtId="0" fontId="3" fillId="0" borderId="4" xfId="0" applyFont="1" applyBorder="1" applyAlignment="1">
      <alignment wrapText="1" indent="1"/>
    </xf>
    <xf numFmtId="0" fontId="5" fillId="0" borderId="7" xfId="0" applyFont="1" applyBorder="1" applyAlignment="1">
      <alignment wrapText="1"/>
    </xf>
    <xf numFmtId="0" fontId="12" fillId="0" borderId="0" xfId="0" applyFont="1" applyAlignment="1">
      <alignment vertical="top" wrapText="1"/>
    </xf>
    <xf numFmtId="164" fontId="8" fillId="0" borderId="0" xfId="0" applyNumberFormat="1" applyFont="1" applyAlignment="1">
      <alignment horizontal="left" vertical="top"/>
    </xf>
    <xf numFmtId="0" fontId="2" fillId="0" borderId="8" xfId="0" applyFont="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1" fillId="0" borderId="12" xfId="0" applyFont="1" applyBorder="1" applyAlignment="1">
      <alignment vertical="top" wrapText="1"/>
    </xf>
    <xf numFmtId="0" fontId="1" fillId="0" borderId="15" xfId="0" applyFont="1" applyBorder="1" applyAlignment="1">
      <alignment vertical="top" wrapText="1"/>
    </xf>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xf numFmtId="164" fontId="3" fillId="0" borderId="0" xfId="0" applyNumberFormat="1" applyFont="1" applyBorder="1" applyAlignment="1"/>
    <xf numFmtId="0" fontId="3" fillId="0" borderId="0" xfId="0" applyFont="1" applyBorder="1" applyAlignment="1"/>
    <xf numFmtId="166" fontId="3" fillId="0" borderId="0" xfId="0" applyNumberFormat="1" applyFont="1" applyBorder="1" applyAlignment="1"/>
    <xf numFmtId="165" fontId="3" fillId="0" borderId="0" xfId="0" applyNumberFormat="1" applyFont="1" applyBorder="1" applyAlignment="1"/>
    <xf numFmtId="0" fontId="0" fillId="0" borderId="0" xfId="0" applyBorder="1" applyAlignment="1">
      <alignment wrapText="1"/>
    </xf>
    <xf numFmtId="170" fontId="3" fillId="0" borderId="0" xfId="0" applyNumberFormat="1" applyFont="1" applyBorder="1" applyAlignment="1"/>
    <xf numFmtId="168" fontId="3" fillId="0" borderId="0" xfId="0" applyNumberFormat="1" applyFont="1" applyBorder="1" applyAlignment="1"/>
    <xf numFmtId="168" fontId="3" fillId="0" borderId="0" xfId="0" applyNumberFormat="1" applyFont="1" applyBorder="1" applyAlignment="1">
      <alignment horizontal="left"/>
    </xf>
    <xf numFmtId="169" fontId="3" fillId="0" borderId="0" xfId="0" applyNumberFormat="1" applyFont="1" applyBorder="1" applyAlignment="1"/>
    <xf numFmtId="0" fontId="3" fillId="0" borderId="0" xfId="0" applyFont="1" applyBorder="1" applyAlignment="1">
      <alignment horizontal="left" indent="1"/>
    </xf>
    <xf numFmtId="164" fontId="3" fillId="0" borderId="0" xfId="0" applyNumberFormat="1" applyFont="1" applyBorder="1" applyAlignment="1">
      <alignment horizontal="left"/>
    </xf>
    <xf numFmtId="0" fontId="3" fillId="0" borderId="0" xfId="0" applyFont="1" applyBorder="1" applyAlignment="1">
      <alignment horizontal="left" vertical="top"/>
    </xf>
    <xf numFmtId="167" fontId="3" fillId="0" borderId="0" xfId="0" applyNumberFormat="1" applyFont="1" applyBorder="1" applyAlignment="1"/>
    <xf numFmtId="0" fontId="17" fillId="0" borderId="0" xfId="1"/>
    <xf numFmtId="165" fontId="16" fillId="0" borderId="0" xfId="0" applyNumberFormat="1" applyFont="1" applyAlignment="1"/>
    <xf numFmtId="165" fontId="16" fillId="0" borderId="6" xfId="0" applyNumberFormat="1" applyFont="1" applyBorder="1" applyAlignment="1"/>
    <xf numFmtId="171" fontId="6" fillId="0" borderId="0" xfId="0" applyNumberFormat="1" applyFont="1" applyAlignment="1"/>
    <xf numFmtId="171" fontId="3" fillId="0" borderId="0" xfId="0" applyNumberFormat="1" applyFont="1" applyBorder="1" applyAlignment="1"/>
    <xf numFmtId="0" fontId="16" fillId="0" borderId="0" xfId="0" applyFont="1" applyAlignment="1">
      <alignment wrapText="1" indent="1"/>
    </xf>
    <xf numFmtId="0" fontId="16" fillId="0" borderId="0" xfId="0" applyFont="1" applyAlignment="1">
      <alignment wrapText="1" indent="2"/>
    </xf>
    <xf numFmtId="0" fontId="3" fillId="0" borderId="0" xfId="0" applyFont="1" applyAlignment="1">
      <alignment horizontal="left"/>
    </xf>
    <xf numFmtId="172" fontId="6" fillId="0" borderId="0" xfId="0" applyNumberFormat="1" applyFont="1" applyAlignment="1"/>
    <xf numFmtId="172" fontId="3" fillId="0" borderId="0" xfId="0" applyNumberFormat="1" applyFont="1" applyBorder="1" applyAlignment="1"/>
    <xf numFmtId="0" fontId="3" fillId="0" borderId="0" xfId="0" applyFont="1" applyAlignment="1">
      <alignment horizontal="left"/>
    </xf>
    <xf numFmtId="0" fontId="3" fillId="0" borderId="3" xfId="0" applyFont="1" applyFill="1" applyBorder="1" applyAlignment="1">
      <alignment wrapText="1" indent="1"/>
    </xf>
    <xf numFmtId="0" fontId="2" fillId="0" borderId="1" xfId="0" applyFont="1" applyFill="1" applyBorder="1" applyAlignment="1">
      <alignment horizontal="right" wrapText="1"/>
    </xf>
    <xf numFmtId="0" fontId="3" fillId="0" borderId="0" xfId="0" applyFont="1" applyAlignment="1">
      <alignment horizontal="left" wrapText="1" indent="1"/>
    </xf>
    <xf numFmtId="164" fontId="6" fillId="0" borderId="0" xfId="0" applyNumberFormat="1" applyFont="1" applyAlignment="1">
      <alignment horizontal="right"/>
    </xf>
    <xf numFmtId="164" fontId="3" fillId="0" borderId="0" xfId="0" applyNumberFormat="1" applyFont="1" applyAlignment="1">
      <alignment horizontal="right"/>
    </xf>
    <xf numFmtId="164" fontId="6" fillId="0" borderId="3" xfId="0" applyNumberFormat="1" applyFont="1" applyBorder="1" applyAlignment="1">
      <alignment horizontal="right"/>
    </xf>
    <xf numFmtId="164" fontId="6" fillId="0" borderId="4" xfId="0" applyNumberFormat="1" applyFont="1" applyBorder="1" applyAlignment="1">
      <alignment horizontal="right"/>
    </xf>
    <xf numFmtId="164" fontId="6" fillId="0" borderId="5" xfId="0" applyNumberFormat="1" applyFont="1" applyBorder="1" applyAlignment="1">
      <alignment horizontal="right"/>
    </xf>
    <xf numFmtId="173" fontId="6" fillId="0" borderId="0" xfId="0" applyNumberFormat="1" applyFont="1" applyAlignment="1"/>
    <xf numFmtId="173" fontId="3" fillId="0" borderId="0" xfId="0" applyNumberFormat="1" applyFont="1" applyBorder="1" applyAlignment="1"/>
    <xf numFmtId="0" fontId="3" fillId="0" borderId="0" xfId="0" applyFont="1" applyAlignment="1">
      <alignment vertical="top" wrapText="1"/>
    </xf>
    <xf numFmtId="0" fontId="0" fillId="0" borderId="0" xfId="0" applyAlignment="1">
      <alignment wrapText="1"/>
    </xf>
    <xf numFmtId="0" fontId="1" fillId="0" borderId="0" xfId="0" applyFont="1" applyAlignment="1">
      <alignment horizontal="left"/>
    </xf>
    <xf numFmtId="0" fontId="8"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10" fillId="0" borderId="0" xfId="0" applyFont="1" applyAlignment="1">
      <alignment horizontal="left"/>
    </xf>
    <xf numFmtId="0" fontId="3" fillId="0" borderId="9" xfId="0" applyFont="1" applyBorder="1" applyAlignment="1">
      <alignment vertical="top" wrapText="1"/>
    </xf>
    <xf numFmtId="0" fontId="1" fillId="0" borderId="15" xfId="0" applyFont="1" applyBorder="1" applyAlignment="1">
      <alignment horizontal="left"/>
    </xf>
    <xf numFmtId="0" fontId="3" fillId="0" borderId="10" xfId="0" applyFont="1" applyBorder="1" applyAlignment="1">
      <alignment vertical="top" wrapText="1"/>
    </xf>
    <xf numFmtId="0" fontId="1" fillId="0" borderId="16" xfId="0" applyFont="1" applyBorder="1" applyAlignment="1">
      <alignment horizontal="left"/>
    </xf>
    <xf numFmtId="0" fontId="3" fillId="0" borderId="11" xfId="0" applyFont="1" applyBorder="1" applyAlignment="1">
      <alignment vertical="top" wrapText="1"/>
    </xf>
    <xf numFmtId="0" fontId="1" fillId="0" borderId="17"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3" fillId="0" borderId="0" xfId="0" applyFont="1" applyAlignment="1">
      <alignment vertical="top" wrapText="1"/>
    </xf>
    <xf numFmtId="0" fontId="1" fillId="0" borderId="3" xfId="0" applyFont="1" applyBorder="1" applyAlignment="1">
      <alignment horizontal="left"/>
    </xf>
    <xf numFmtId="0" fontId="2" fillId="0" borderId="9" xfId="0" applyFont="1" applyBorder="1" applyAlignment="1">
      <alignment vertical="center" wrapText="1"/>
    </xf>
    <xf numFmtId="0" fontId="1" fillId="0" borderId="10" xfId="0"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12699</xdr:colOff>
      <xdr:row>0</xdr:row>
      <xdr:rowOff>0</xdr:rowOff>
    </xdr:from>
    <xdr:to>
      <xdr:col>14</xdr:col>
      <xdr:colOff>504824</xdr:colOff>
      <xdr:row>44</xdr:row>
      <xdr:rowOff>140970</xdr:rowOff>
    </xdr:to>
    <xdr:pic>
      <xdr:nvPicPr>
        <xdr:cNvPr id="2" name="Picture 1" descr="Cove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9" y="0"/>
          <a:ext cx="9239885" cy="6572250"/>
        </a:xfrm>
        <a:prstGeom prst="rect">
          <a:avLst/>
        </a:prstGeom>
      </xdr:spPr>
    </xdr:pic>
    <xdr:clientData/>
  </xdr:twoCellAnchor>
  <xdr:twoCellAnchor>
    <xdr:from>
      <xdr:col>0</xdr:col>
      <xdr:colOff>514350</xdr:colOff>
      <xdr:row>0</xdr:row>
      <xdr:rowOff>9525</xdr:rowOff>
    </xdr:from>
    <xdr:to>
      <xdr:col>1</xdr:col>
      <xdr:colOff>463195</xdr:colOff>
      <xdr:row>0</xdr:row>
      <xdr:rowOff>136528</xdr:rowOff>
    </xdr:to>
    <xdr:sp macro="" textlink="">
      <xdr:nvSpPr>
        <xdr:cNvPr id="3" name="Arredondar Retângulo no Mesmo Canto Lateral 7"/>
        <xdr:cNvSpPr/>
      </xdr:nvSpPr>
      <xdr:spPr>
        <a:xfrm rot="10800000">
          <a:off x="514350" y="9525"/>
          <a:ext cx="596545" cy="127003"/>
        </a:xfrm>
        <a:prstGeom prst="round2SameRect">
          <a:avLst>
            <a:gd name="adj1" fmla="val 33214"/>
            <a:gd name="adj2"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atin typeface="Arial"/>
          </a:endParaRPr>
        </a:p>
      </xdr:txBody>
    </xdr:sp>
    <xdr:clientData/>
  </xdr:twoCellAnchor>
  <xdr:twoCellAnchor editAs="oneCell">
    <xdr:from>
      <xdr:col>10</xdr:col>
      <xdr:colOff>76200</xdr:colOff>
      <xdr:row>40</xdr:row>
      <xdr:rowOff>123825</xdr:rowOff>
    </xdr:from>
    <xdr:to>
      <xdr:col>13</xdr:col>
      <xdr:colOff>190500</xdr:colOff>
      <xdr:row>44</xdr:row>
      <xdr:rowOff>90297</xdr:rowOff>
    </xdr:to>
    <xdr:pic>
      <xdr:nvPicPr>
        <xdr:cNvPr id="4" name="Picture 3" descr="Rogers_RedTab_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0" y="5975985"/>
          <a:ext cx="2057400" cy="545592"/>
        </a:xfrm>
        <a:prstGeom prst="rect">
          <a:avLst/>
        </a:prstGeom>
      </xdr:spPr>
    </xdr:pic>
    <xdr:clientData/>
  </xdr:twoCellAnchor>
  <xdr:twoCellAnchor>
    <xdr:from>
      <xdr:col>7</xdr:col>
      <xdr:colOff>377190</xdr:colOff>
      <xdr:row>12</xdr:row>
      <xdr:rowOff>28575</xdr:rowOff>
    </xdr:from>
    <xdr:to>
      <xdr:col>14</xdr:col>
      <xdr:colOff>200025</xdr:colOff>
      <xdr:row>21</xdr:row>
      <xdr:rowOff>142766</xdr:rowOff>
    </xdr:to>
    <xdr:sp macro="" textlink="">
      <xdr:nvSpPr>
        <xdr:cNvPr id="5" name="TextBox 4"/>
        <xdr:cNvSpPr txBox="1"/>
      </xdr:nvSpPr>
      <xdr:spPr>
        <a:xfrm>
          <a:off x="4911090" y="1765935"/>
          <a:ext cx="4036695" cy="141721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90000"/>
            </a:lnSpc>
          </a:pPr>
          <a:r>
            <a:rPr lang="en-US" sz="3500" b="1">
              <a:solidFill>
                <a:srgbClr val="DA291C"/>
              </a:solidFill>
              <a:latin typeface="Arial" panose="020B0604020202020204" pitchFamily="34" charset="0"/>
              <a:cs typeface="Arial" panose="020B0604020202020204" pitchFamily="34" charset="0"/>
            </a:rPr>
            <a:t>Supplemental Financial </a:t>
          </a:r>
        </a:p>
        <a:p>
          <a:pPr>
            <a:lnSpc>
              <a:spcPct val="90000"/>
            </a:lnSpc>
          </a:pPr>
          <a:r>
            <a:rPr lang="en-US" sz="3500" b="1">
              <a:solidFill>
                <a:srgbClr val="DA291C"/>
              </a:solidFill>
              <a:latin typeface="Arial" panose="020B0604020202020204" pitchFamily="34" charset="0"/>
              <a:cs typeface="Arial" panose="020B0604020202020204" pitchFamily="34" charset="0"/>
            </a:rPr>
            <a:t>Information</a:t>
          </a:r>
        </a:p>
      </xdr:txBody>
    </xdr:sp>
    <xdr:clientData/>
  </xdr:twoCellAnchor>
  <xdr:twoCellAnchor>
    <xdr:from>
      <xdr:col>7</xdr:col>
      <xdr:colOff>384810</xdr:colOff>
      <xdr:row>22</xdr:row>
      <xdr:rowOff>123825</xdr:rowOff>
    </xdr:from>
    <xdr:to>
      <xdr:col>12</xdr:col>
      <xdr:colOff>99060</xdr:colOff>
      <xdr:row>25</xdr:row>
      <xdr:rowOff>106202</xdr:rowOff>
    </xdr:to>
    <xdr:sp macro="" textlink="">
      <xdr:nvSpPr>
        <xdr:cNvPr id="6" name="TextBox 5"/>
        <xdr:cNvSpPr txBox="1"/>
      </xdr:nvSpPr>
      <xdr:spPr>
        <a:xfrm>
          <a:off x="4918710" y="3308985"/>
          <a:ext cx="2952750" cy="41671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200">
              <a:solidFill>
                <a:srgbClr val="323232"/>
              </a:solidFill>
              <a:latin typeface="Arial" panose="020B0604020202020204" pitchFamily="34" charset="0"/>
              <a:cs typeface="Arial" panose="020B0604020202020204" pitchFamily="34" charset="0"/>
            </a:rPr>
            <a:t>First Quarter 2017</a:t>
          </a:r>
        </a:p>
      </xdr:txBody>
    </xdr:sp>
    <xdr:clientData/>
  </xdr:twoCellAnchor>
  <xdr:twoCellAnchor editAs="oneCell">
    <xdr:from>
      <xdr:col>8</xdr:col>
      <xdr:colOff>238125</xdr:colOff>
      <xdr:row>30</xdr:row>
      <xdr:rowOff>66675</xdr:rowOff>
    </xdr:from>
    <xdr:to>
      <xdr:col>10</xdr:col>
      <xdr:colOff>273177</xdr:colOff>
      <xdr:row>31</xdr:row>
      <xdr:rowOff>112395</xdr:rowOff>
    </xdr:to>
    <xdr:pic>
      <xdr:nvPicPr>
        <xdr:cNvPr id="7" name="Picture 6" descr="TSX.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19725" y="4410075"/>
          <a:ext cx="1330452"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7:A46"/>
  <sheetViews>
    <sheetView showGridLines="0" tabSelected="1" zoomScaleNormal="100" zoomScaleSheetLayoutView="100" workbookViewId="0"/>
  </sheetViews>
  <sheetFormatPr defaultColWidth="8.77734375" defaultRowHeight="11.4" x14ac:dyDescent="0.2"/>
  <cols>
    <col min="1" max="13" width="9.44140625" style="107" customWidth="1"/>
    <col min="14" max="14" width="4.77734375" style="107" customWidth="1"/>
    <col min="15" max="20" width="9.44140625" style="107" customWidth="1"/>
    <col min="21" max="16384" width="8.77734375" style="107"/>
  </cols>
  <sheetData>
    <row r="37" ht="16.5" customHeight="1" x14ac:dyDescent="0.2"/>
    <row r="46" ht="8.25" customHeight="1" x14ac:dyDescent="0.2"/>
  </sheetData>
  <printOptions horizontalCentered="1" verticalCentered="1"/>
  <pageMargins left="0" right="0" top="0" bottom="0" header="0.31496062992125984" footer="0.31496062992125984"/>
  <pageSetup orientation="landscape" r:id="rId1"/>
  <headerFooter differentFirst="1">
    <oddFooter>&amp;R Rogers Communications Inc.
Supplemental Financial Information -  Second Quarter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Normal="100" zoomScaleSheetLayoutView="100" workbookViewId="0"/>
  </sheetViews>
  <sheetFormatPr defaultColWidth="21.44140625" defaultRowHeight="13.2" x14ac:dyDescent="0.25"/>
  <cols>
    <col min="1" max="1" width="59.88671875" customWidth="1"/>
    <col min="2" max="2" width="1.77734375" customWidth="1"/>
    <col min="3" max="3" width="12.5546875" customWidth="1"/>
    <col min="4" max="4" width="1.77734375" customWidth="1"/>
    <col min="5" max="9" width="12.5546875" customWidth="1"/>
  </cols>
  <sheetData>
    <row r="1" spans="1:10" x14ac:dyDescent="0.25">
      <c r="A1" s="2" t="s">
        <v>0</v>
      </c>
      <c r="B1" s="3"/>
      <c r="C1" s="3"/>
      <c r="D1" s="3"/>
      <c r="E1" s="3"/>
      <c r="F1" s="3"/>
      <c r="G1" s="3"/>
      <c r="H1" s="3"/>
      <c r="I1" s="3"/>
      <c r="J1" s="3"/>
    </row>
    <row r="2" spans="1:10" x14ac:dyDescent="0.25">
      <c r="A2" s="2" t="s">
        <v>1</v>
      </c>
      <c r="B2" s="3"/>
      <c r="C2" s="3"/>
      <c r="D2" s="3"/>
      <c r="E2" s="3"/>
      <c r="F2" s="3"/>
      <c r="G2" s="3"/>
      <c r="H2" s="3"/>
      <c r="I2" s="3"/>
      <c r="J2" s="3"/>
    </row>
    <row r="3" spans="1:10" x14ac:dyDescent="0.25">
      <c r="A3" s="2" t="s">
        <v>2</v>
      </c>
      <c r="B3" s="3"/>
      <c r="C3" s="3"/>
      <c r="D3" s="3"/>
      <c r="E3" s="3"/>
      <c r="F3" s="3"/>
      <c r="G3" s="3"/>
      <c r="H3" s="3"/>
      <c r="I3" s="3"/>
      <c r="J3" s="3"/>
    </row>
    <row r="4" spans="1:10" x14ac:dyDescent="0.25">
      <c r="A4" s="3"/>
      <c r="B4" s="3"/>
      <c r="C4" s="4">
        <v>2017</v>
      </c>
      <c r="D4" s="3"/>
      <c r="E4" s="4">
        <v>2016</v>
      </c>
      <c r="F4" s="1"/>
      <c r="G4" s="3"/>
      <c r="H4" s="3"/>
      <c r="I4" s="3"/>
      <c r="J4" s="3"/>
    </row>
    <row r="5" spans="1:10" x14ac:dyDescent="0.25">
      <c r="A5" s="5" t="s">
        <v>3</v>
      </c>
      <c r="B5" s="3"/>
      <c r="C5" s="6" t="s">
        <v>5</v>
      </c>
      <c r="D5" s="7"/>
      <c r="E5" s="6" t="s">
        <v>4</v>
      </c>
      <c r="F5" s="6" t="s">
        <v>6</v>
      </c>
      <c r="G5" s="6" t="s">
        <v>7</v>
      </c>
      <c r="H5" s="6" t="s">
        <v>8</v>
      </c>
      <c r="I5" s="6" t="s">
        <v>9</v>
      </c>
      <c r="J5" s="3"/>
    </row>
    <row r="6" spans="1:10" x14ac:dyDescent="0.25">
      <c r="A6" s="8" t="s">
        <v>10</v>
      </c>
      <c r="B6" s="3"/>
      <c r="C6" s="3"/>
      <c r="D6" s="3"/>
      <c r="E6" s="3"/>
      <c r="F6" s="3"/>
      <c r="G6" s="3"/>
      <c r="H6" s="3"/>
      <c r="I6" s="3"/>
      <c r="J6" s="3"/>
    </row>
    <row r="7" spans="1:10" x14ac:dyDescent="0.25">
      <c r="A7" s="9" t="s">
        <v>11</v>
      </c>
      <c r="B7" s="3"/>
      <c r="C7" s="3"/>
      <c r="D7" s="3"/>
      <c r="E7" s="3"/>
      <c r="F7" s="3"/>
      <c r="G7" s="3"/>
      <c r="H7" s="3"/>
      <c r="I7" s="3"/>
      <c r="J7" s="3"/>
    </row>
    <row r="8" spans="1:10" x14ac:dyDescent="0.25">
      <c r="A8" s="10" t="s">
        <v>12</v>
      </c>
      <c r="B8" s="3"/>
      <c r="C8" s="11">
        <v>1968</v>
      </c>
      <c r="D8" s="12"/>
      <c r="E8" s="11">
        <v>7916</v>
      </c>
      <c r="F8" s="11">
        <v>2058</v>
      </c>
      <c r="G8" s="11">
        <v>2037</v>
      </c>
      <c r="H8" s="11">
        <v>1931</v>
      </c>
      <c r="I8" s="11">
        <v>1890</v>
      </c>
      <c r="J8" s="3"/>
    </row>
    <row r="9" spans="1:10" x14ac:dyDescent="0.25">
      <c r="A9" s="10" t="s">
        <v>13</v>
      </c>
      <c r="B9" s="3"/>
      <c r="C9" s="11">
        <v>855</v>
      </c>
      <c r="D9" s="12"/>
      <c r="E9" s="11">
        <v>3449</v>
      </c>
      <c r="F9" s="11">
        <v>858</v>
      </c>
      <c r="G9" s="11">
        <v>865</v>
      </c>
      <c r="H9" s="11">
        <v>870</v>
      </c>
      <c r="I9" s="11">
        <v>856</v>
      </c>
      <c r="J9" s="3"/>
    </row>
    <row r="10" spans="1:10" x14ac:dyDescent="0.25">
      <c r="A10" s="10" t="s">
        <v>14</v>
      </c>
      <c r="B10" s="3"/>
      <c r="C10" s="11">
        <v>95</v>
      </c>
      <c r="D10" s="12"/>
      <c r="E10" s="11">
        <v>384</v>
      </c>
      <c r="F10" s="11">
        <v>96</v>
      </c>
      <c r="G10" s="11">
        <v>95</v>
      </c>
      <c r="H10" s="11">
        <v>97</v>
      </c>
      <c r="I10" s="11">
        <v>96</v>
      </c>
      <c r="J10" s="3"/>
    </row>
    <row r="11" spans="1:10" x14ac:dyDescent="0.25">
      <c r="A11" s="10" t="s">
        <v>15</v>
      </c>
      <c r="B11" s="3"/>
      <c r="C11" s="11">
        <v>474</v>
      </c>
      <c r="D11" s="12"/>
      <c r="E11" s="11">
        <v>2146</v>
      </c>
      <c r="F11" s="11">
        <v>550</v>
      </c>
      <c r="G11" s="11">
        <v>533</v>
      </c>
      <c r="H11" s="11">
        <v>615</v>
      </c>
      <c r="I11" s="11">
        <v>448</v>
      </c>
      <c r="J11" s="3"/>
    </row>
    <row r="12" spans="1:10" x14ac:dyDescent="0.25">
      <c r="A12" s="10" t="s">
        <v>16</v>
      </c>
      <c r="B12" s="3"/>
      <c r="C12" s="11">
        <v>-54</v>
      </c>
      <c r="D12" s="12"/>
      <c r="E12" s="11">
        <v>-193</v>
      </c>
      <c r="F12" s="11">
        <v>-52</v>
      </c>
      <c r="G12" s="11">
        <v>-38</v>
      </c>
      <c r="H12" s="11">
        <v>-58</v>
      </c>
      <c r="I12" s="11">
        <v>-45</v>
      </c>
      <c r="J12" s="3"/>
    </row>
    <row r="13" spans="1:10" x14ac:dyDescent="0.25">
      <c r="A13" s="13" t="s">
        <v>11</v>
      </c>
      <c r="B13" s="3"/>
      <c r="C13" s="14">
        <v>3338</v>
      </c>
      <c r="D13" s="12"/>
      <c r="E13" s="14">
        <f>SUM(E8:E12)</f>
        <v>13702</v>
      </c>
      <c r="F13" s="14">
        <f>SUM(F8:F12)</f>
        <v>3510</v>
      </c>
      <c r="G13" s="14">
        <v>3492</v>
      </c>
      <c r="H13" s="14">
        <f>SUM(H8:H12)</f>
        <v>3455</v>
      </c>
      <c r="I13" s="14">
        <f>SUM(I8:I12)</f>
        <v>3245</v>
      </c>
      <c r="J13" s="3"/>
    </row>
    <row r="14" spans="1:10" x14ac:dyDescent="0.25">
      <c r="A14" s="3"/>
      <c r="B14" s="3"/>
      <c r="C14" s="3"/>
      <c r="D14" s="3"/>
      <c r="E14" s="3"/>
      <c r="F14" s="3"/>
      <c r="G14" s="3"/>
      <c r="H14" s="3"/>
      <c r="I14" s="3"/>
      <c r="J14" s="3"/>
    </row>
    <row r="15" spans="1:10" x14ac:dyDescent="0.25">
      <c r="A15" s="9" t="s">
        <v>17</v>
      </c>
      <c r="B15" s="3"/>
      <c r="C15" s="3"/>
      <c r="D15" s="3"/>
      <c r="E15" s="3"/>
      <c r="F15" s="3"/>
      <c r="G15" s="3"/>
      <c r="H15" s="3"/>
      <c r="I15" s="3"/>
      <c r="J15" s="3"/>
    </row>
    <row r="16" spans="1:10" x14ac:dyDescent="0.25">
      <c r="A16" s="10" t="s">
        <v>12</v>
      </c>
      <c r="B16" s="3"/>
      <c r="C16" s="11">
        <v>813</v>
      </c>
      <c r="D16" s="12"/>
      <c r="E16" s="11">
        <v>3285</v>
      </c>
      <c r="F16" s="11">
        <v>792</v>
      </c>
      <c r="G16" s="11">
        <v>884</v>
      </c>
      <c r="H16" s="11">
        <v>846</v>
      </c>
      <c r="I16" s="11">
        <v>763</v>
      </c>
      <c r="J16" s="3"/>
    </row>
    <row r="17" spans="1:10" x14ac:dyDescent="0.25">
      <c r="A17" s="10" t="s">
        <v>13</v>
      </c>
      <c r="B17" s="3"/>
      <c r="C17" s="11">
        <v>392</v>
      </c>
      <c r="D17" s="12"/>
      <c r="E17" s="11">
        <v>1674</v>
      </c>
      <c r="F17" s="11">
        <v>435</v>
      </c>
      <c r="G17" s="11">
        <v>431</v>
      </c>
      <c r="H17" s="11">
        <v>415</v>
      </c>
      <c r="I17" s="11">
        <v>393</v>
      </c>
      <c r="J17" s="3"/>
    </row>
    <row r="18" spans="1:10" x14ac:dyDescent="0.25">
      <c r="A18" s="10" t="s">
        <v>14</v>
      </c>
      <c r="B18" s="3"/>
      <c r="C18" s="11">
        <v>31</v>
      </c>
      <c r="D18" s="12"/>
      <c r="E18" s="11">
        <v>123</v>
      </c>
      <c r="F18" s="11">
        <v>30</v>
      </c>
      <c r="G18" s="11">
        <v>31</v>
      </c>
      <c r="H18" s="11">
        <v>31</v>
      </c>
      <c r="I18" s="11">
        <v>31</v>
      </c>
      <c r="J18" s="3"/>
    </row>
    <row r="19" spans="1:10" x14ac:dyDescent="0.25">
      <c r="A19" s="10" t="s">
        <v>15</v>
      </c>
      <c r="B19" s="3"/>
      <c r="C19" s="11">
        <v>-28</v>
      </c>
      <c r="D19" s="12"/>
      <c r="E19" s="11">
        <v>169</v>
      </c>
      <c r="F19" s="11">
        <v>49</v>
      </c>
      <c r="G19" s="11">
        <v>79</v>
      </c>
      <c r="H19" s="11">
        <v>90</v>
      </c>
      <c r="I19" s="11">
        <v>-49</v>
      </c>
      <c r="J19" s="3"/>
    </row>
    <row r="20" spans="1:10" x14ac:dyDescent="0.25">
      <c r="A20" s="10" t="s">
        <v>16</v>
      </c>
      <c r="B20" s="3"/>
      <c r="C20" s="11">
        <v>-42</v>
      </c>
      <c r="D20" s="12"/>
      <c r="E20" s="11">
        <v>-159</v>
      </c>
      <c r="F20" s="11">
        <v>-47</v>
      </c>
      <c r="G20" s="11">
        <v>-40</v>
      </c>
      <c r="H20" s="11">
        <v>-35</v>
      </c>
      <c r="I20" s="11">
        <v>-37</v>
      </c>
      <c r="J20" s="3"/>
    </row>
    <row r="21" spans="1:10" ht="15.6" x14ac:dyDescent="0.25">
      <c r="A21" s="13" t="s">
        <v>18</v>
      </c>
      <c r="B21" s="3"/>
      <c r="C21" s="14">
        <v>1166</v>
      </c>
      <c r="D21" s="16"/>
      <c r="E21" s="14">
        <f>SUM(E16:E20)</f>
        <v>5092</v>
      </c>
      <c r="F21" s="14">
        <f>SUM(F16:F20)</f>
        <v>1259</v>
      </c>
      <c r="G21" s="14">
        <v>1385</v>
      </c>
      <c r="H21" s="14">
        <f>SUM(H16:H20)</f>
        <v>1347</v>
      </c>
      <c r="I21" s="14">
        <f>SUM(I16:I20)</f>
        <v>1101</v>
      </c>
      <c r="J21" s="3"/>
    </row>
    <row r="22" spans="1:10" x14ac:dyDescent="0.25">
      <c r="A22" s="9" t="s">
        <v>19</v>
      </c>
      <c r="B22" s="3"/>
      <c r="C22" s="17"/>
      <c r="D22" s="3"/>
      <c r="E22" s="3"/>
      <c r="F22" s="3"/>
      <c r="G22" s="3"/>
      <c r="H22" s="3"/>
      <c r="I22" s="3"/>
      <c r="J22" s="3"/>
    </row>
    <row r="23" spans="1:10" x14ac:dyDescent="0.25">
      <c r="A23" s="10" t="s">
        <v>20</v>
      </c>
      <c r="B23" s="3"/>
      <c r="C23" s="11">
        <v>13</v>
      </c>
      <c r="D23" s="12"/>
      <c r="E23" s="11">
        <v>61</v>
      </c>
      <c r="F23" s="11">
        <v>16</v>
      </c>
      <c r="G23" s="11">
        <v>18</v>
      </c>
      <c r="H23" s="11">
        <v>15</v>
      </c>
      <c r="I23" s="11">
        <v>12</v>
      </c>
      <c r="J23" s="3"/>
    </row>
    <row r="24" spans="1:10" x14ac:dyDescent="0.25">
      <c r="A24" s="10" t="s">
        <v>21</v>
      </c>
      <c r="B24" s="3"/>
      <c r="C24" s="11">
        <v>545</v>
      </c>
      <c r="D24" s="18"/>
      <c r="E24" s="19">
        <v>2276</v>
      </c>
      <c r="F24" s="19">
        <v>555</v>
      </c>
      <c r="G24" s="19">
        <v>575</v>
      </c>
      <c r="H24" s="19">
        <v>572</v>
      </c>
      <c r="I24" s="19">
        <v>574</v>
      </c>
      <c r="J24" s="3"/>
    </row>
    <row r="25" spans="1:10" x14ac:dyDescent="0.25">
      <c r="A25" s="10" t="s">
        <v>22</v>
      </c>
      <c r="B25" s="3"/>
      <c r="C25" s="12">
        <v>0</v>
      </c>
      <c r="D25" s="12"/>
      <c r="E25" s="11">
        <v>484</v>
      </c>
      <c r="F25" s="11">
        <v>484</v>
      </c>
      <c r="G25" s="11">
        <v>0</v>
      </c>
      <c r="H25" s="11">
        <v>0</v>
      </c>
      <c r="I25" s="11">
        <v>0</v>
      </c>
      <c r="J25" s="3"/>
    </row>
    <row r="26" spans="1:10" x14ac:dyDescent="0.25">
      <c r="A26" s="10" t="s">
        <v>23</v>
      </c>
      <c r="B26" s="3"/>
      <c r="C26" s="11">
        <v>28</v>
      </c>
      <c r="D26" s="12"/>
      <c r="E26" s="11">
        <v>160</v>
      </c>
      <c r="F26" s="11">
        <v>34</v>
      </c>
      <c r="G26" s="11">
        <v>55</v>
      </c>
      <c r="H26" s="11">
        <v>27</v>
      </c>
      <c r="I26" s="11">
        <v>44</v>
      </c>
      <c r="J26" s="3"/>
    </row>
    <row r="27" spans="1:10" x14ac:dyDescent="0.25">
      <c r="A27" s="10" t="s">
        <v>24</v>
      </c>
      <c r="B27" s="3"/>
      <c r="C27" s="11">
        <v>190</v>
      </c>
      <c r="D27" s="12"/>
      <c r="E27" s="11">
        <v>761</v>
      </c>
      <c r="F27" s="11">
        <v>188</v>
      </c>
      <c r="G27" s="11">
        <v>188</v>
      </c>
      <c r="H27" s="11">
        <v>189</v>
      </c>
      <c r="I27" s="11">
        <v>196</v>
      </c>
      <c r="J27" s="3"/>
    </row>
    <row r="28" spans="1:10" x14ac:dyDescent="0.25">
      <c r="A28" s="10" t="s">
        <v>199</v>
      </c>
      <c r="B28" s="3"/>
      <c r="C28" s="15">
        <v>-11</v>
      </c>
      <c r="D28" s="12"/>
      <c r="E28" s="11">
        <v>191</v>
      </c>
      <c r="F28" s="11">
        <v>-4</v>
      </c>
      <c r="G28" s="11">
        <v>220</v>
      </c>
      <c r="H28" s="11">
        <v>9</v>
      </c>
      <c r="I28" s="11">
        <v>-34</v>
      </c>
      <c r="J28" s="3"/>
    </row>
    <row r="29" spans="1:10" x14ac:dyDescent="0.25">
      <c r="A29" s="20" t="s">
        <v>172</v>
      </c>
      <c r="B29" s="3"/>
      <c r="C29" s="21">
        <v>401</v>
      </c>
      <c r="D29" s="12"/>
      <c r="E29" s="21">
        <f>E21-SUM(E23:E28)</f>
        <v>1159</v>
      </c>
      <c r="F29" s="21">
        <f>F21-SUM(F23:F28)</f>
        <v>-14</v>
      </c>
      <c r="G29" s="21">
        <f>G21-SUM(G23:G28)</f>
        <v>329</v>
      </c>
      <c r="H29" s="21">
        <f>H21-SUM(H23:H28)</f>
        <v>535</v>
      </c>
      <c r="I29" s="21">
        <f>I21-SUM(I23:I28)</f>
        <v>309</v>
      </c>
      <c r="J29" s="3"/>
    </row>
    <row r="30" spans="1:10" x14ac:dyDescent="0.25">
      <c r="A30" s="22" t="s">
        <v>173</v>
      </c>
      <c r="B30" s="3"/>
      <c r="C30" s="15">
        <v>107</v>
      </c>
      <c r="D30" s="12"/>
      <c r="E30" s="15">
        <v>324</v>
      </c>
      <c r="F30" s="15">
        <v>-5</v>
      </c>
      <c r="G30" s="15">
        <v>109</v>
      </c>
      <c r="H30" s="15">
        <v>141</v>
      </c>
      <c r="I30" s="15">
        <v>79</v>
      </c>
      <c r="J30" s="3"/>
    </row>
    <row r="31" spans="1:10" x14ac:dyDescent="0.25">
      <c r="A31" s="23" t="s">
        <v>174</v>
      </c>
      <c r="B31" s="3"/>
      <c r="C31" s="24">
        <v>294</v>
      </c>
      <c r="D31" s="16"/>
      <c r="E31" s="24">
        <f>+E29-E30</f>
        <v>835</v>
      </c>
      <c r="F31" s="24">
        <f>+F29-F30</f>
        <v>-9</v>
      </c>
      <c r="G31" s="24">
        <f>+G29-G30</f>
        <v>220</v>
      </c>
      <c r="H31" s="24">
        <f>+H29-H30</f>
        <v>394</v>
      </c>
      <c r="I31" s="24">
        <f>+I29-I30</f>
        <v>230</v>
      </c>
      <c r="J31" s="3"/>
    </row>
    <row r="32" spans="1:10" x14ac:dyDescent="0.25">
      <c r="A32" s="3"/>
      <c r="B32" s="3"/>
      <c r="C32" s="3"/>
      <c r="D32" s="3"/>
      <c r="E32" s="3"/>
      <c r="F32" s="3"/>
      <c r="G32" s="3"/>
      <c r="H32" s="3"/>
      <c r="I32" s="3"/>
      <c r="J32" s="3"/>
    </row>
    <row r="33" spans="1:10" x14ac:dyDescent="0.25">
      <c r="A33" s="9" t="s">
        <v>175</v>
      </c>
      <c r="B33" s="3"/>
      <c r="C33" s="3"/>
      <c r="D33" s="3"/>
      <c r="E33" s="3"/>
      <c r="F33" s="3"/>
      <c r="G33" s="3"/>
      <c r="H33" s="3"/>
      <c r="I33" s="3"/>
      <c r="J33" s="3"/>
    </row>
    <row r="34" spans="1:10" x14ac:dyDescent="0.25">
      <c r="A34" s="10" t="s">
        <v>25</v>
      </c>
      <c r="B34" s="3"/>
      <c r="C34" s="25">
        <v>0.56999999999999995</v>
      </c>
      <c r="D34" s="26"/>
      <c r="E34" s="25">
        <v>1.62</v>
      </c>
      <c r="F34" s="25">
        <v>-0.02</v>
      </c>
      <c r="G34" s="25">
        <v>0.43</v>
      </c>
      <c r="H34" s="25">
        <v>0.77</v>
      </c>
      <c r="I34" s="25">
        <v>0.45</v>
      </c>
      <c r="J34" s="3"/>
    </row>
    <row r="35" spans="1:10" x14ac:dyDescent="0.25">
      <c r="A35" s="10" t="s">
        <v>26</v>
      </c>
      <c r="B35" s="3"/>
      <c r="C35" s="25">
        <v>0.56999999999999995</v>
      </c>
      <c r="D35" s="26"/>
      <c r="E35" s="25">
        <v>1.62</v>
      </c>
      <c r="F35" s="25">
        <v>-0.04</v>
      </c>
      <c r="G35" s="25">
        <v>0.43</v>
      </c>
      <c r="H35" s="25">
        <v>0.76</v>
      </c>
      <c r="I35" s="25">
        <v>0.44</v>
      </c>
      <c r="J35" s="3"/>
    </row>
    <row r="36" spans="1:10" x14ac:dyDescent="0.25">
      <c r="A36" s="27"/>
      <c r="B36" s="3"/>
      <c r="C36" s="3"/>
      <c r="D36" s="3"/>
      <c r="E36" s="3"/>
      <c r="F36" s="3"/>
      <c r="G36" s="3"/>
      <c r="H36" s="3"/>
      <c r="I36" s="3"/>
      <c r="J36" s="3"/>
    </row>
    <row r="37" spans="1:10" x14ac:dyDescent="0.25">
      <c r="A37" s="9" t="s">
        <v>174</v>
      </c>
      <c r="B37" s="3"/>
      <c r="C37" s="19">
        <v>294</v>
      </c>
      <c r="D37" s="28"/>
      <c r="E37" s="19">
        <v>835</v>
      </c>
      <c r="F37" s="19">
        <v>-9</v>
      </c>
      <c r="G37" s="19">
        <v>220</v>
      </c>
      <c r="H37" s="19">
        <v>394</v>
      </c>
      <c r="I37" s="19">
        <v>230</v>
      </c>
      <c r="J37" s="3"/>
    </row>
    <row r="38" spans="1:10" x14ac:dyDescent="0.25">
      <c r="A38" s="9" t="s">
        <v>27</v>
      </c>
      <c r="B38" s="3"/>
      <c r="C38" s="46"/>
      <c r="D38" s="28"/>
      <c r="E38" s="28"/>
      <c r="F38" s="28"/>
      <c r="G38" s="28"/>
      <c r="H38" s="28"/>
      <c r="I38" s="28"/>
      <c r="J38" s="3"/>
    </row>
    <row r="39" spans="1:10" x14ac:dyDescent="0.25">
      <c r="A39" s="10" t="s">
        <v>20</v>
      </c>
      <c r="B39" s="3"/>
      <c r="C39" s="19">
        <v>13</v>
      </c>
      <c r="D39" s="16"/>
      <c r="E39" s="11">
        <v>61</v>
      </c>
      <c r="F39" s="11">
        <v>16</v>
      </c>
      <c r="G39" s="11">
        <v>18</v>
      </c>
      <c r="H39" s="11">
        <v>15</v>
      </c>
      <c r="I39" s="11">
        <v>12</v>
      </c>
      <c r="J39" s="3"/>
    </row>
    <row r="40" spans="1:10" x14ac:dyDescent="0.25">
      <c r="A40" s="10" t="s">
        <v>23</v>
      </c>
      <c r="B40" s="3"/>
      <c r="C40" s="19">
        <v>28</v>
      </c>
      <c r="D40" s="16"/>
      <c r="E40" s="11">
        <v>160</v>
      </c>
      <c r="F40" s="11">
        <v>34</v>
      </c>
      <c r="G40" s="11">
        <v>55</v>
      </c>
      <c r="H40" s="11">
        <v>27</v>
      </c>
      <c r="I40" s="11">
        <v>44</v>
      </c>
      <c r="J40" s="3"/>
    </row>
    <row r="41" spans="1:10" x14ac:dyDescent="0.25">
      <c r="A41" s="10" t="s">
        <v>28</v>
      </c>
      <c r="B41" s="3"/>
      <c r="C41" s="19">
        <v>0</v>
      </c>
      <c r="D41" s="28"/>
      <c r="E41" s="19">
        <v>140</v>
      </c>
      <c r="F41" s="19">
        <v>0</v>
      </c>
      <c r="G41" s="19">
        <v>140</v>
      </c>
      <c r="H41" s="19">
        <v>0</v>
      </c>
      <c r="I41" s="19">
        <v>0</v>
      </c>
      <c r="J41" s="3"/>
    </row>
    <row r="42" spans="1:10" x14ac:dyDescent="0.25">
      <c r="A42" s="10" t="s">
        <v>200</v>
      </c>
      <c r="B42" s="3"/>
      <c r="C42" s="19">
        <v>0</v>
      </c>
      <c r="D42" s="28"/>
      <c r="E42" s="19">
        <v>11</v>
      </c>
      <c r="F42" s="19">
        <v>0</v>
      </c>
      <c r="G42" s="19">
        <v>50</v>
      </c>
      <c r="H42" s="19">
        <v>0</v>
      </c>
      <c r="I42" s="19">
        <v>-39</v>
      </c>
      <c r="J42" s="3"/>
    </row>
    <row r="43" spans="1:10" x14ac:dyDescent="0.25">
      <c r="A43" s="29" t="s">
        <v>22</v>
      </c>
      <c r="B43" s="3"/>
      <c r="C43" s="19">
        <v>0</v>
      </c>
      <c r="D43" s="28"/>
      <c r="E43" s="19">
        <v>484</v>
      </c>
      <c r="F43" s="19">
        <v>484</v>
      </c>
      <c r="G43" s="19">
        <v>0</v>
      </c>
      <c r="H43" s="19">
        <v>0</v>
      </c>
      <c r="I43" s="19">
        <v>0</v>
      </c>
      <c r="J43" s="3"/>
    </row>
    <row r="44" spans="1:10" x14ac:dyDescent="0.25">
      <c r="A44" s="9" t="s">
        <v>176</v>
      </c>
      <c r="B44" s="3"/>
      <c r="C44" s="19">
        <v>-6</v>
      </c>
      <c r="D44" s="28"/>
      <c r="E44" s="19">
        <v>-213</v>
      </c>
      <c r="F44" s="19">
        <v>-143</v>
      </c>
      <c r="G44" s="19">
        <v>-56</v>
      </c>
      <c r="H44" s="19">
        <v>-9</v>
      </c>
      <c r="I44" s="19">
        <v>-5</v>
      </c>
      <c r="J44" s="3"/>
    </row>
    <row r="45" spans="1:10" x14ac:dyDescent="0.25">
      <c r="A45" s="9" t="s">
        <v>29</v>
      </c>
      <c r="B45" s="3"/>
      <c r="C45" s="19">
        <v>0</v>
      </c>
      <c r="D45" s="28"/>
      <c r="E45" s="19">
        <v>3</v>
      </c>
      <c r="F45" s="19">
        <v>0</v>
      </c>
      <c r="G45" s="19">
        <v>0</v>
      </c>
      <c r="H45" s="19">
        <v>0</v>
      </c>
      <c r="I45" s="19">
        <v>3</v>
      </c>
      <c r="J45" s="3"/>
    </row>
    <row r="46" spans="1:10" ht="15.6" x14ac:dyDescent="0.25">
      <c r="A46" s="23" t="s">
        <v>177</v>
      </c>
      <c r="B46" s="3"/>
      <c r="C46" s="30">
        <v>329</v>
      </c>
      <c r="D46" s="28"/>
      <c r="E46" s="30">
        <f>SUM(E37:E45)</f>
        <v>1481</v>
      </c>
      <c r="F46" s="30">
        <f>SUM(F37:F45)</f>
        <v>382</v>
      </c>
      <c r="G46" s="30">
        <f>SUM(G37:G45)</f>
        <v>427</v>
      </c>
      <c r="H46" s="30">
        <f>SUM(H37:H45)</f>
        <v>427</v>
      </c>
      <c r="I46" s="30">
        <f>SUM(I37:I45)</f>
        <v>245</v>
      </c>
      <c r="J46" s="3"/>
    </row>
    <row r="47" spans="1:10" x14ac:dyDescent="0.25">
      <c r="A47" s="3"/>
      <c r="B47" s="3"/>
      <c r="C47" s="3"/>
      <c r="D47" s="3"/>
      <c r="E47" s="3"/>
      <c r="F47" s="3"/>
      <c r="G47" s="3"/>
      <c r="H47" s="3"/>
      <c r="I47" s="3"/>
      <c r="J47" s="3"/>
    </row>
    <row r="48" spans="1:10" ht="15.6" x14ac:dyDescent="0.25">
      <c r="A48" s="9" t="s">
        <v>178</v>
      </c>
      <c r="B48" s="3"/>
      <c r="C48" s="3"/>
      <c r="D48" s="3"/>
      <c r="E48" s="3"/>
      <c r="F48" s="3"/>
      <c r="G48" s="3"/>
      <c r="H48" s="3"/>
      <c r="I48" s="3"/>
      <c r="J48" s="3"/>
    </row>
    <row r="49" spans="1:10" x14ac:dyDescent="0.25">
      <c r="A49" s="10" t="s">
        <v>25</v>
      </c>
      <c r="B49" s="3"/>
      <c r="C49" s="25">
        <v>0.64</v>
      </c>
      <c r="D49" s="26"/>
      <c r="E49" s="108">
        <v>2.88</v>
      </c>
      <c r="F49" s="108">
        <v>0.74</v>
      </c>
      <c r="G49" s="25">
        <v>0.83</v>
      </c>
      <c r="H49" s="25">
        <v>0.83</v>
      </c>
      <c r="I49" s="25">
        <v>0.48</v>
      </c>
      <c r="J49" s="3"/>
    </row>
    <row r="50" spans="1:10" x14ac:dyDescent="0.25">
      <c r="A50" s="32" t="s">
        <v>26</v>
      </c>
      <c r="B50" s="3"/>
      <c r="C50" s="33">
        <v>0.64</v>
      </c>
      <c r="D50" s="26"/>
      <c r="E50" s="109">
        <v>2.86</v>
      </c>
      <c r="F50" s="109">
        <v>0.74</v>
      </c>
      <c r="G50" s="33">
        <v>0.83</v>
      </c>
      <c r="H50" s="33">
        <v>0.83</v>
      </c>
      <c r="I50" s="33">
        <v>0.47</v>
      </c>
      <c r="J50" s="3"/>
    </row>
    <row r="51" spans="1:10" x14ac:dyDescent="0.25">
      <c r="A51" s="3"/>
      <c r="B51" s="3"/>
      <c r="C51" s="3"/>
      <c r="D51" s="3"/>
      <c r="E51" s="3"/>
      <c r="F51" s="3"/>
      <c r="G51" s="3"/>
      <c r="H51" s="3"/>
      <c r="I51" s="3"/>
      <c r="J51" s="3"/>
    </row>
    <row r="52" spans="1:10" x14ac:dyDescent="0.25">
      <c r="A52" s="128" t="s">
        <v>194</v>
      </c>
      <c r="B52" s="129"/>
      <c r="C52" s="130"/>
      <c r="D52" s="131"/>
      <c r="E52" s="131"/>
      <c r="F52" s="131"/>
      <c r="G52" s="130"/>
      <c r="H52" s="129"/>
      <c r="I52" s="129"/>
      <c r="J52" s="36"/>
    </row>
    <row r="53" spans="1:10" x14ac:dyDescent="0.25">
      <c r="A53" s="130"/>
      <c r="B53" s="130"/>
      <c r="C53" s="130"/>
      <c r="D53" s="131"/>
      <c r="E53" s="131"/>
      <c r="F53" s="131"/>
      <c r="G53" s="130"/>
      <c r="H53" s="130"/>
      <c r="I53" s="130"/>
      <c r="J53" s="3"/>
    </row>
    <row r="54" spans="1:10" ht="63.6" customHeight="1" x14ac:dyDescent="0.25">
      <c r="A54" s="130"/>
      <c r="B54" s="130"/>
      <c r="C54" s="130"/>
      <c r="D54" s="131"/>
      <c r="E54" s="131"/>
      <c r="F54" s="131"/>
      <c r="G54" s="130"/>
      <c r="H54" s="130"/>
      <c r="I54" s="130"/>
      <c r="J54" s="3"/>
    </row>
    <row r="55" spans="1:10" x14ac:dyDescent="0.25">
      <c r="A55" s="3"/>
      <c r="B55" s="3"/>
      <c r="C55" s="3"/>
      <c r="D55" s="3"/>
      <c r="E55" s="3"/>
      <c r="F55" s="3"/>
      <c r="G55" s="3"/>
      <c r="H55" s="3"/>
      <c r="I55" s="3"/>
      <c r="J55" s="3"/>
    </row>
    <row r="56" spans="1:10" x14ac:dyDescent="0.25">
      <c r="A56" s="3"/>
      <c r="B56" s="3"/>
      <c r="C56" s="3"/>
      <c r="D56" s="3"/>
      <c r="E56" s="3"/>
      <c r="F56" s="3"/>
      <c r="G56" s="3"/>
      <c r="H56" s="3"/>
      <c r="I56" s="3"/>
      <c r="J56" s="3"/>
    </row>
  </sheetData>
  <mergeCells count="1">
    <mergeCell ref="A52:I54"/>
  </mergeCells>
  <pageMargins left="0.7" right="0.7" top="0.75" bottom="0.75" header="0.3" footer="0.3"/>
  <pageSetup scale="66" fitToWidth="0" fitToHeight="0" orientation="landscape" r:id="rId1"/>
  <headerFooter>
    <oddFooter>&amp;C&amp;"Arial,Regular"&amp;P&amp;R&amp;"Arial,Regular"Rogers Communications Inc.
Supplemental Financial Information - First Quarter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zoomScaleNormal="100" zoomScaleSheetLayoutView="100" workbookViewId="0"/>
  </sheetViews>
  <sheetFormatPr defaultColWidth="21.44140625" defaultRowHeight="13.2" x14ac:dyDescent="0.25"/>
  <cols>
    <col min="1" max="1" width="63.44140625" customWidth="1"/>
    <col min="2" max="2" width="1.77734375" customWidth="1"/>
    <col min="3" max="3" width="12.5546875" customWidth="1"/>
    <col min="4" max="4" width="1.77734375" style="98" customWidth="1"/>
    <col min="5" max="9" width="12.5546875" customWidth="1"/>
    <col min="10" max="10" width="1.77734375" customWidth="1"/>
  </cols>
  <sheetData>
    <row r="1" spans="1:15" x14ac:dyDescent="0.25">
      <c r="A1" s="2" t="s">
        <v>0</v>
      </c>
      <c r="B1" s="3"/>
      <c r="C1" s="3"/>
      <c r="D1" s="91"/>
      <c r="E1" s="3"/>
      <c r="F1" s="3"/>
      <c r="G1" s="3"/>
      <c r="H1" s="3"/>
      <c r="I1" s="3"/>
      <c r="J1" s="3"/>
      <c r="K1" s="3"/>
    </row>
    <row r="2" spans="1:15" x14ac:dyDescent="0.25">
      <c r="A2" s="2" t="s">
        <v>30</v>
      </c>
      <c r="B2" s="3"/>
      <c r="C2" s="3"/>
      <c r="D2" s="91"/>
      <c r="E2" s="3"/>
      <c r="F2" s="3"/>
      <c r="G2" s="3"/>
      <c r="H2" s="3"/>
      <c r="I2" s="3"/>
      <c r="J2" s="3"/>
      <c r="K2" s="3"/>
    </row>
    <row r="3" spans="1:15" x14ac:dyDescent="0.25">
      <c r="A3" s="2" t="s">
        <v>2</v>
      </c>
      <c r="B3" s="3"/>
      <c r="C3" s="3"/>
      <c r="D3" s="91"/>
      <c r="E3" s="3"/>
      <c r="F3" s="3"/>
      <c r="G3" s="3"/>
      <c r="H3" s="3"/>
      <c r="I3" s="3"/>
      <c r="J3" s="3"/>
      <c r="K3" s="3"/>
    </row>
    <row r="4" spans="1:15" x14ac:dyDescent="0.25">
      <c r="A4" s="3"/>
      <c r="B4" s="3"/>
      <c r="C4" s="4">
        <v>2017</v>
      </c>
      <c r="D4" s="92"/>
      <c r="E4" s="4">
        <v>2016</v>
      </c>
      <c r="F4" s="1"/>
      <c r="G4" s="3"/>
      <c r="H4" s="3"/>
      <c r="I4" s="3"/>
      <c r="J4" s="3"/>
      <c r="K4" s="3"/>
    </row>
    <row r="5" spans="1:15" ht="13.8" customHeight="1" x14ac:dyDescent="0.25">
      <c r="A5" s="5" t="s">
        <v>31</v>
      </c>
      <c r="B5" s="3"/>
      <c r="C5" s="119" t="s">
        <v>5</v>
      </c>
      <c r="D5" s="93"/>
      <c r="E5" s="6" t="s">
        <v>4</v>
      </c>
      <c r="F5" s="6" t="s">
        <v>6</v>
      </c>
      <c r="G5" s="6" t="s">
        <v>7</v>
      </c>
      <c r="H5" s="6" t="s">
        <v>8</v>
      </c>
      <c r="I5" s="6" t="s">
        <v>9</v>
      </c>
      <c r="J5" s="3"/>
      <c r="K5" s="3"/>
    </row>
    <row r="6" spans="1:15" x14ac:dyDescent="0.25">
      <c r="A6" s="27"/>
      <c r="B6" s="3"/>
      <c r="C6" s="3"/>
      <c r="D6" s="91"/>
      <c r="E6" s="3"/>
      <c r="F6" s="3"/>
      <c r="G6" s="3"/>
      <c r="H6" s="3"/>
      <c r="I6" s="3"/>
      <c r="J6" s="3"/>
      <c r="K6" s="3"/>
    </row>
    <row r="7" spans="1:15" x14ac:dyDescent="0.25">
      <c r="A7" s="9" t="s">
        <v>32</v>
      </c>
      <c r="B7" s="3"/>
      <c r="C7" s="3"/>
      <c r="D7" s="91"/>
      <c r="E7" s="3"/>
      <c r="F7" s="3"/>
      <c r="G7" s="3"/>
      <c r="H7" s="3"/>
      <c r="I7" s="3"/>
      <c r="J7" s="3"/>
      <c r="K7" s="3"/>
    </row>
    <row r="8" spans="1:15" x14ac:dyDescent="0.25">
      <c r="A8" s="10" t="s">
        <v>12</v>
      </c>
      <c r="B8" s="3"/>
      <c r="C8" s="18">
        <v>160</v>
      </c>
      <c r="D8" s="94"/>
      <c r="E8" s="11">
        <v>702</v>
      </c>
      <c r="F8" s="11">
        <v>153</v>
      </c>
      <c r="G8" s="11">
        <v>161</v>
      </c>
      <c r="H8" s="11">
        <v>207</v>
      </c>
      <c r="I8" s="11">
        <v>181</v>
      </c>
      <c r="J8" s="18"/>
      <c r="K8" s="3"/>
      <c r="L8" s="3"/>
      <c r="M8" s="3"/>
      <c r="N8" s="3"/>
      <c r="O8" s="3"/>
    </row>
    <row r="9" spans="1:15" x14ac:dyDescent="0.25">
      <c r="A9" s="10" t="s">
        <v>13</v>
      </c>
      <c r="B9" s="3"/>
      <c r="C9" s="11">
        <v>228</v>
      </c>
      <c r="D9" s="94"/>
      <c r="E9" s="11">
        <v>1085</v>
      </c>
      <c r="F9" s="11">
        <v>284</v>
      </c>
      <c r="G9" s="11">
        <v>255</v>
      </c>
      <c r="H9" s="11">
        <v>300</v>
      </c>
      <c r="I9" s="11">
        <v>246</v>
      </c>
      <c r="J9" s="18"/>
      <c r="K9" s="3"/>
      <c r="L9" s="3"/>
      <c r="M9" s="3"/>
      <c r="N9" s="3"/>
      <c r="O9" s="3"/>
    </row>
    <row r="10" spans="1:15" x14ac:dyDescent="0.25">
      <c r="A10" s="10" t="s">
        <v>14</v>
      </c>
      <c r="B10" s="3"/>
      <c r="C10" s="11">
        <v>29</v>
      </c>
      <c r="D10" s="94"/>
      <c r="E10" s="11">
        <v>146</v>
      </c>
      <c r="F10" s="11">
        <v>37</v>
      </c>
      <c r="G10" s="11">
        <v>33</v>
      </c>
      <c r="H10" s="11">
        <v>38</v>
      </c>
      <c r="I10" s="11">
        <v>38</v>
      </c>
      <c r="J10" s="18"/>
      <c r="K10" s="3"/>
      <c r="L10" s="3"/>
      <c r="M10" s="3"/>
      <c r="N10" s="3"/>
      <c r="O10" s="3"/>
    </row>
    <row r="11" spans="1:15" x14ac:dyDescent="0.25">
      <c r="A11" s="10" t="s">
        <v>15</v>
      </c>
      <c r="B11" s="3"/>
      <c r="C11" s="11">
        <v>13</v>
      </c>
      <c r="D11" s="94"/>
      <c r="E11" s="11">
        <v>62</v>
      </c>
      <c r="F11" s="11">
        <v>19</v>
      </c>
      <c r="G11" s="11">
        <v>12</v>
      </c>
      <c r="H11" s="11">
        <v>13</v>
      </c>
      <c r="I11" s="11">
        <v>18</v>
      </c>
      <c r="J11" s="18"/>
      <c r="K11" s="3"/>
      <c r="L11" s="3"/>
      <c r="M11" s="3"/>
      <c r="N11" s="3"/>
      <c r="O11" s="3"/>
    </row>
    <row r="12" spans="1:15" x14ac:dyDescent="0.25">
      <c r="A12" s="37" t="s">
        <v>33</v>
      </c>
      <c r="B12" s="3"/>
      <c r="C12" s="15">
        <v>56</v>
      </c>
      <c r="D12" s="94"/>
      <c r="E12" s="15">
        <v>357</v>
      </c>
      <c r="F12" s="15">
        <v>111</v>
      </c>
      <c r="G12" s="15">
        <v>88</v>
      </c>
      <c r="H12" s="15">
        <v>89</v>
      </c>
      <c r="I12" s="15">
        <v>69</v>
      </c>
      <c r="J12" s="18"/>
      <c r="K12" s="3"/>
      <c r="L12" s="3"/>
      <c r="M12" s="3"/>
      <c r="N12" s="3"/>
      <c r="O12" s="3"/>
    </row>
    <row r="13" spans="1:15" x14ac:dyDescent="0.25">
      <c r="A13" s="9" t="s">
        <v>34</v>
      </c>
      <c r="B13" s="3"/>
      <c r="C13" s="21">
        <v>486</v>
      </c>
      <c r="D13" s="94"/>
      <c r="E13" s="11">
        <v>2352</v>
      </c>
      <c r="F13" s="11">
        <v>604</v>
      </c>
      <c r="G13" s="11">
        <v>549</v>
      </c>
      <c r="H13" s="11">
        <f>SUM(H8:H12)</f>
        <v>647</v>
      </c>
      <c r="I13" s="11">
        <f>SUM(I8:I12)</f>
        <v>552</v>
      </c>
      <c r="J13" s="18"/>
      <c r="K13" s="3"/>
      <c r="L13" s="3"/>
      <c r="M13" s="3"/>
      <c r="N13" s="3"/>
      <c r="O13" s="3"/>
    </row>
    <row r="14" spans="1:15" x14ac:dyDescent="0.25">
      <c r="A14" s="27"/>
      <c r="B14" s="3"/>
      <c r="C14" s="38"/>
      <c r="D14" s="95"/>
      <c r="E14" s="38"/>
      <c r="F14" s="38"/>
      <c r="G14" s="38"/>
      <c r="H14" s="38"/>
      <c r="I14" s="38"/>
      <c r="J14" s="38"/>
      <c r="K14" s="3"/>
      <c r="L14" s="3"/>
      <c r="M14" s="3"/>
      <c r="N14" s="3"/>
      <c r="O14" s="3"/>
    </row>
    <row r="15" spans="1:15" ht="15.6" x14ac:dyDescent="0.25">
      <c r="A15" s="9" t="s">
        <v>35</v>
      </c>
      <c r="B15" s="3"/>
      <c r="C15" s="38"/>
      <c r="D15" s="95"/>
      <c r="E15" s="38"/>
      <c r="F15" s="38"/>
      <c r="G15" s="38"/>
      <c r="H15" s="38"/>
      <c r="I15" s="38"/>
      <c r="J15" s="38"/>
      <c r="K15" s="3"/>
      <c r="L15" s="3"/>
      <c r="M15" s="3"/>
      <c r="N15" s="3"/>
      <c r="O15" s="3"/>
    </row>
    <row r="16" spans="1:15" x14ac:dyDescent="0.25">
      <c r="A16" s="10" t="s">
        <v>12</v>
      </c>
      <c r="B16" s="3"/>
      <c r="C16" s="110">
        <v>8.6999999999999994E-2</v>
      </c>
      <c r="D16" s="96"/>
      <c r="E16" s="110">
        <v>9.7000000000000003E-2</v>
      </c>
      <c r="F16" s="110">
        <v>8.2000000000000003E-2</v>
      </c>
      <c r="G16" s="110">
        <v>8.5999999999999993E-2</v>
      </c>
      <c r="H16" s="110">
        <v>0.11600000000000001</v>
      </c>
      <c r="I16" s="110">
        <v>0.104</v>
      </c>
      <c r="J16" s="39"/>
      <c r="K16" s="3"/>
      <c r="L16" s="3"/>
      <c r="M16" s="3"/>
      <c r="N16" s="3"/>
      <c r="O16" s="3"/>
    </row>
    <row r="17" spans="1:15" x14ac:dyDescent="0.25">
      <c r="A17" s="10" t="s">
        <v>13</v>
      </c>
      <c r="B17" s="3"/>
      <c r="C17" s="110">
        <v>0.26700000000000002</v>
      </c>
      <c r="D17" s="96"/>
      <c r="E17" s="110">
        <v>0.315</v>
      </c>
      <c r="F17" s="110">
        <v>0.33100000000000002</v>
      </c>
      <c r="G17" s="110">
        <v>0.29499999999999998</v>
      </c>
      <c r="H17" s="110">
        <v>0.34499999999999997</v>
      </c>
      <c r="I17" s="110">
        <v>0.28699999999999998</v>
      </c>
      <c r="J17" s="39"/>
      <c r="K17" s="3"/>
      <c r="L17" s="3"/>
      <c r="M17" s="3"/>
      <c r="N17" s="3"/>
      <c r="O17" s="3"/>
    </row>
    <row r="18" spans="1:15" x14ac:dyDescent="0.25">
      <c r="A18" s="10" t="s">
        <v>14</v>
      </c>
      <c r="B18" s="3"/>
      <c r="C18" s="110">
        <v>0.30499999999999999</v>
      </c>
      <c r="D18" s="96"/>
      <c r="E18" s="110">
        <v>0.38</v>
      </c>
      <c r="F18" s="110">
        <v>0.38500000000000001</v>
      </c>
      <c r="G18" s="110">
        <v>0.34699999999999998</v>
      </c>
      <c r="H18" s="110">
        <v>0.39200000000000002</v>
      </c>
      <c r="I18" s="110">
        <v>0.39600000000000002</v>
      </c>
      <c r="J18" s="39"/>
      <c r="K18" s="3"/>
      <c r="L18" s="3"/>
      <c r="M18" s="3"/>
      <c r="N18" s="3"/>
      <c r="O18" s="3"/>
    </row>
    <row r="19" spans="1:15" x14ac:dyDescent="0.25">
      <c r="A19" s="10" t="s">
        <v>15</v>
      </c>
      <c r="B19" s="3"/>
      <c r="C19" s="110">
        <v>2.7E-2</v>
      </c>
      <c r="D19" s="96"/>
      <c r="E19" s="110">
        <v>2.9000000000000001E-2</v>
      </c>
      <c r="F19" s="110">
        <v>3.5000000000000003E-2</v>
      </c>
      <c r="G19" s="110">
        <v>2.3E-2</v>
      </c>
      <c r="H19" s="110">
        <v>2.1000000000000001E-2</v>
      </c>
      <c r="I19" s="110">
        <v>0.04</v>
      </c>
      <c r="J19" s="39"/>
      <c r="K19" s="3"/>
      <c r="L19" s="3"/>
      <c r="M19" s="3"/>
      <c r="N19" s="3"/>
      <c r="O19" s="3"/>
    </row>
    <row r="20" spans="1:15" x14ac:dyDescent="0.25">
      <c r="A20" s="10" t="s">
        <v>36</v>
      </c>
      <c r="B20" s="3"/>
      <c r="C20" s="110">
        <v>0.14599999999999999</v>
      </c>
      <c r="D20" s="96"/>
      <c r="E20" s="110">
        <v>0.17199999999999999</v>
      </c>
      <c r="F20" s="110">
        <v>0.17199999999999999</v>
      </c>
      <c r="G20" s="110">
        <v>0.157</v>
      </c>
      <c r="H20" s="110">
        <v>0.187</v>
      </c>
      <c r="I20" s="110">
        <v>0.17</v>
      </c>
      <c r="J20" s="39"/>
      <c r="K20" s="3"/>
      <c r="L20" s="3"/>
      <c r="M20" s="3"/>
      <c r="N20" s="3"/>
      <c r="O20" s="3"/>
    </row>
    <row r="21" spans="1:15" x14ac:dyDescent="0.25">
      <c r="A21" s="27"/>
      <c r="B21" s="3"/>
      <c r="C21" s="38"/>
      <c r="D21" s="95"/>
      <c r="E21" s="38"/>
      <c r="F21" s="38"/>
      <c r="G21" s="38"/>
      <c r="H21" s="38"/>
      <c r="I21" s="38"/>
      <c r="J21" s="38"/>
      <c r="K21" s="3"/>
      <c r="L21" s="3"/>
      <c r="M21" s="3"/>
      <c r="N21" s="3"/>
      <c r="O21" s="3"/>
    </row>
    <row r="22" spans="1:15" ht="15.6" x14ac:dyDescent="0.25">
      <c r="A22" s="9" t="s">
        <v>37</v>
      </c>
      <c r="B22" s="3"/>
      <c r="C22" s="11">
        <v>1166</v>
      </c>
      <c r="D22" s="94"/>
      <c r="E22" s="11">
        <v>5092</v>
      </c>
      <c r="F22" s="11">
        <v>1259</v>
      </c>
      <c r="G22" s="11">
        <v>1385</v>
      </c>
      <c r="H22" s="11">
        <v>1347</v>
      </c>
      <c r="I22" s="11">
        <v>1101</v>
      </c>
      <c r="J22" s="18"/>
      <c r="K22" s="3"/>
      <c r="L22" s="3"/>
      <c r="M22" s="3"/>
      <c r="N22" s="3"/>
      <c r="O22" s="3"/>
    </row>
    <row r="23" spans="1:15" x14ac:dyDescent="0.25">
      <c r="A23" s="9" t="s">
        <v>19</v>
      </c>
      <c r="B23" s="3"/>
      <c r="C23" s="18"/>
      <c r="D23" s="94"/>
      <c r="E23" s="18"/>
      <c r="F23" s="18"/>
      <c r="G23" s="18"/>
      <c r="H23" s="18"/>
      <c r="I23" s="18"/>
      <c r="J23" s="18"/>
      <c r="K23" s="3"/>
      <c r="L23" s="3"/>
      <c r="M23" s="3"/>
      <c r="N23" s="3"/>
      <c r="O23" s="3"/>
    </row>
    <row r="24" spans="1:15" x14ac:dyDescent="0.25">
      <c r="A24" s="10" t="s">
        <v>32</v>
      </c>
      <c r="B24" s="3"/>
      <c r="C24" s="11">
        <v>486</v>
      </c>
      <c r="D24" s="94"/>
      <c r="E24" s="11">
        <v>2352</v>
      </c>
      <c r="F24" s="11">
        <v>604</v>
      </c>
      <c r="G24" s="11">
        <v>549</v>
      </c>
      <c r="H24" s="11">
        <v>647</v>
      </c>
      <c r="I24" s="11">
        <v>552</v>
      </c>
      <c r="J24" s="18"/>
      <c r="K24" s="3"/>
      <c r="L24" s="3"/>
      <c r="M24" s="3"/>
      <c r="N24" s="3"/>
      <c r="O24" s="3"/>
    </row>
    <row r="25" spans="1:15" x14ac:dyDescent="0.25">
      <c r="A25" s="10" t="s">
        <v>38</v>
      </c>
      <c r="B25" s="3"/>
      <c r="C25" s="11">
        <v>182</v>
      </c>
      <c r="D25" s="94"/>
      <c r="E25" s="19">
        <v>740</v>
      </c>
      <c r="F25" s="19">
        <v>182</v>
      </c>
      <c r="G25" s="19">
        <v>179</v>
      </c>
      <c r="H25" s="19">
        <v>187</v>
      </c>
      <c r="I25" s="19">
        <v>192</v>
      </c>
      <c r="J25" s="18"/>
      <c r="K25" s="3"/>
      <c r="L25" s="3"/>
      <c r="M25" s="3"/>
      <c r="N25" s="3"/>
      <c r="O25" s="3"/>
    </row>
    <row r="26" spans="1:15" x14ac:dyDescent="0.25">
      <c r="A26" s="118" t="s">
        <v>179</v>
      </c>
      <c r="B26" s="3"/>
      <c r="C26" s="15">
        <v>160</v>
      </c>
      <c r="D26" s="94"/>
      <c r="E26" s="40">
        <v>295</v>
      </c>
      <c r="F26" s="40">
        <v>81</v>
      </c>
      <c r="G26" s="40">
        <v>59</v>
      </c>
      <c r="H26" s="40">
        <v>18</v>
      </c>
      <c r="I26" s="40">
        <v>137</v>
      </c>
      <c r="J26" s="18"/>
      <c r="K26" s="3"/>
      <c r="L26" s="3"/>
      <c r="M26" s="3"/>
      <c r="N26" s="3"/>
      <c r="O26" s="3"/>
    </row>
    <row r="27" spans="1:15" ht="15.6" x14ac:dyDescent="0.25">
      <c r="A27" s="20" t="s">
        <v>39</v>
      </c>
      <c r="B27" s="3"/>
      <c r="C27" s="11">
        <v>338</v>
      </c>
      <c r="D27" s="94"/>
      <c r="E27" s="11">
        <f>E22-SUM(E24:E26)</f>
        <v>1705</v>
      </c>
      <c r="F27" s="11">
        <f>F22-SUM(F24:F26)</f>
        <v>392</v>
      </c>
      <c r="G27" s="11">
        <v>598</v>
      </c>
      <c r="H27" s="11">
        <f>H22-SUM(H24:H26)</f>
        <v>495</v>
      </c>
      <c r="I27" s="11">
        <f>I22-SUM(I24:I26)</f>
        <v>220</v>
      </c>
      <c r="J27" s="18"/>
      <c r="K27" s="3"/>
      <c r="L27" s="3"/>
      <c r="M27" s="3"/>
      <c r="N27" s="3"/>
      <c r="O27" s="3"/>
    </row>
    <row r="28" spans="1:15" x14ac:dyDescent="0.25">
      <c r="A28" s="27"/>
      <c r="B28" s="3"/>
      <c r="C28" s="18"/>
      <c r="D28" s="94"/>
      <c r="E28" s="18"/>
      <c r="F28" s="18"/>
      <c r="G28" s="18"/>
      <c r="H28" s="18"/>
      <c r="I28" s="18"/>
      <c r="J28" s="18"/>
      <c r="K28" s="3"/>
      <c r="L28" s="3"/>
      <c r="M28" s="3"/>
      <c r="N28" s="3"/>
      <c r="O28" s="3"/>
    </row>
    <row r="29" spans="1:15" ht="15.6" x14ac:dyDescent="0.25">
      <c r="A29" s="9" t="s">
        <v>40</v>
      </c>
      <c r="B29" s="3"/>
      <c r="C29" s="19">
        <v>3214</v>
      </c>
      <c r="D29" s="94"/>
      <c r="E29" s="19">
        <v>13027</v>
      </c>
      <c r="F29" s="19">
        <v>3306</v>
      </c>
      <c r="G29" s="19">
        <v>3328</v>
      </c>
      <c r="H29" s="19">
        <v>3308</v>
      </c>
      <c r="I29" s="19">
        <v>3085</v>
      </c>
      <c r="J29" s="18"/>
      <c r="K29" s="3"/>
      <c r="L29" s="3"/>
      <c r="M29" s="3"/>
      <c r="N29" s="3"/>
      <c r="O29" s="3"/>
    </row>
    <row r="30" spans="1:15" x14ac:dyDescent="0.25">
      <c r="A30" s="27"/>
      <c r="B30" s="3"/>
      <c r="C30" s="18"/>
      <c r="D30" s="94"/>
      <c r="E30" s="18"/>
      <c r="F30" s="18"/>
      <c r="G30" s="18"/>
      <c r="H30" s="18"/>
      <c r="I30" s="18"/>
      <c r="J30" s="18"/>
      <c r="K30" s="3"/>
      <c r="L30" s="3"/>
      <c r="M30" s="3"/>
      <c r="N30" s="3"/>
      <c r="O30" s="3"/>
    </row>
    <row r="31" spans="1:15" x14ac:dyDescent="0.25">
      <c r="A31" s="9" t="s">
        <v>41</v>
      </c>
      <c r="B31" s="3"/>
      <c r="C31" s="11">
        <v>247</v>
      </c>
      <c r="D31" s="94"/>
      <c r="E31" s="19">
        <f>SUM(F31:I31)</f>
        <v>988</v>
      </c>
      <c r="F31" s="19">
        <v>247</v>
      </c>
      <c r="G31" s="19">
        <v>247</v>
      </c>
      <c r="H31" s="19">
        <v>247</v>
      </c>
      <c r="I31" s="19">
        <v>247</v>
      </c>
      <c r="J31" s="18"/>
      <c r="K31" s="3"/>
      <c r="L31" s="3"/>
      <c r="M31" s="3"/>
      <c r="N31" s="3"/>
      <c r="O31" s="3"/>
    </row>
    <row r="32" spans="1:15" x14ac:dyDescent="0.25">
      <c r="A32" s="5" t="s">
        <v>42</v>
      </c>
      <c r="B32" s="3"/>
      <c r="C32" s="33">
        <v>0.48</v>
      </c>
      <c r="D32" s="97"/>
      <c r="E32" s="33">
        <f>SUM(F32:I32)</f>
        <v>1.92</v>
      </c>
      <c r="F32" s="33">
        <v>0.48</v>
      </c>
      <c r="G32" s="33">
        <v>0.48</v>
      </c>
      <c r="H32" s="33">
        <v>0.48</v>
      </c>
      <c r="I32" s="33">
        <v>0.48</v>
      </c>
      <c r="J32" s="31"/>
      <c r="K32" s="3"/>
      <c r="L32" s="3"/>
      <c r="M32" s="3"/>
      <c r="N32" s="3"/>
      <c r="O32" s="3"/>
    </row>
    <row r="33" spans="1:11" x14ac:dyDescent="0.25">
      <c r="A33" s="3"/>
      <c r="B33" s="3"/>
      <c r="C33" s="3"/>
      <c r="D33" s="91"/>
      <c r="E33" s="3"/>
      <c r="F33" s="3"/>
      <c r="G33" s="3"/>
      <c r="H33" s="3"/>
      <c r="I33" s="3"/>
      <c r="J33" s="3"/>
      <c r="K33" s="3"/>
    </row>
    <row r="34" spans="1:11" x14ac:dyDescent="0.25">
      <c r="A34" s="128" t="s">
        <v>195</v>
      </c>
      <c r="B34" s="129"/>
      <c r="C34" s="130"/>
      <c r="D34" s="132"/>
      <c r="E34" s="132"/>
      <c r="F34" s="132"/>
      <c r="G34" s="133"/>
      <c r="H34" s="129"/>
      <c r="I34" s="129"/>
      <c r="J34" s="129"/>
      <c r="K34" s="3"/>
    </row>
    <row r="35" spans="1:11" x14ac:dyDescent="0.25">
      <c r="A35" s="133"/>
      <c r="B35" s="133"/>
      <c r="C35" s="133"/>
      <c r="D35" s="132"/>
      <c r="E35" s="132"/>
      <c r="F35" s="132"/>
      <c r="G35" s="133"/>
      <c r="H35" s="133"/>
      <c r="I35" s="133"/>
      <c r="J35" s="133"/>
      <c r="K35" s="3"/>
    </row>
    <row r="36" spans="1:11" ht="37.5" customHeight="1" x14ac:dyDescent="0.25">
      <c r="A36" s="129"/>
      <c r="B36" s="133"/>
      <c r="C36" s="133"/>
      <c r="D36" s="132"/>
      <c r="E36" s="132"/>
      <c r="F36" s="132"/>
      <c r="G36" s="133"/>
      <c r="H36" s="133"/>
      <c r="I36" s="133"/>
      <c r="J36" s="133"/>
      <c r="K36" s="3"/>
    </row>
    <row r="37" spans="1:11" x14ac:dyDescent="0.25">
      <c r="A37" s="3"/>
      <c r="B37" s="3"/>
      <c r="C37" s="3"/>
      <c r="D37" s="91"/>
      <c r="E37" s="3"/>
      <c r="F37" s="3"/>
      <c r="G37" s="3"/>
      <c r="H37" s="3"/>
      <c r="I37" s="3"/>
      <c r="J37" s="3"/>
      <c r="K37" s="3"/>
    </row>
    <row r="38" spans="1:11" x14ac:dyDescent="0.25">
      <c r="A38" s="3"/>
      <c r="B38" s="3"/>
      <c r="C38" s="3"/>
      <c r="D38" s="91"/>
      <c r="E38" s="3"/>
      <c r="F38" s="3"/>
      <c r="G38" s="3"/>
      <c r="H38" s="3"/>
      <c r="I38" s="3"/>
      <c r="J38" s="3"/>
      <c r="K38" s="3"/>
    </row>
    <row r="39" spans="1:11" x14ac:dyDescent="0.25">
      <c r="A39" s="3"/>
      <c r="B39" s="3"/>
      <c r="C39" s="3"/>
      <c r="D39" s="91"/>
      <c r="E39" s="3"/>
      <c r="F39" s="3"/>
      <c r="G39" s="3"/>
      <c r="H39" s="3"/>
      <c r="I39" s="3"/>
      <c r="J39" s="3"/>
      <c r="K39" s="3"/>
    </row>
    <row r="40" spans="1:11" x14ac:dyDescent="0.25">
      <c r="A40" s="42"/>
      <c r="B40" s="42"/>
      <c r="C40" s="42"/>
      <c r="D40" s="91"/>
      <c r="E40" s="3"/>
      <c r="F40" s="3"/>
      <c r="G40" s="3"/>
      <c r="H40" s="3"/>
      <c r="I40" s="3"/>
      <c r="J40" s="3"/>
      <c r="K40" s="3"/>
    </row>
    <row r="41" spans="1:11" x14ac:dyDescent="0.25">
      <c r="A41" s="43"/>
      <c r="B41" s="42"/>
      <c r="C41" s="44"/>
      <c r="D41" s="91"/>
      <c r="E41" s="3"/>
      <c r="F41" s="3"/>
      <c r="G41" s="3"/>
      <c r="H41" s="3"/>
      <c r="I41" s="3"/>
      <c r="J41" s="3"/>
      <c r="K41" s="3"/>
    </row>
    <row r="42" spans="1:11" x14ac:dyDescent="0.25">
      <c r="A42" s="43"/>
      <c r="B42" s="42"/>
      <c r="C42" s="45"/>
      <c r="D42" s="91"/>
      <c r="E42" s="3"/>
      <c r="F42" s="3"/>
      <c r="G42" s="3"/>
      <c r="H42" s="3"/>
      <c r="I42" s="3"/>
      <c r="J42" s="3"/>
      <c r="K42" s="3"/>
    </row>
    <row r="43" spans="1:11" x14ac:dyDescent="0.25">
      <c r="A43" s="43"/>
      <c r="B43" s="42"/>
      <c r="C43" s="45"/>
      <c r="D43" s="91"/>
      <c r="E43" s="3"/>
      <c r="F43" s="3"/>
      <c r="G43" s="3"/>
      <c r="H43" s="3"/>
      <c r="I43" s="3"/>
      <c r="J43" s="3"/>
      <c r="K43" s="3"/>
    </row>
    <row r="44" spans="1:11" x14ac:dyDescent="0.25">
      <c r="A44" s="43"/>
      <c r="B44" s="42"/>
      <c r="C44" s="45"/>
      <c r="D44" s="91"/>
      <c r="E44" s="3"/>
      <c r="F44" s="3"/>
      <c r="G44" s="3"/>
      <c r="H44" s="3"/>
      <c r="I44" s="3"/>
      <c r="J44" s="3"/>
      <c r="K44" s="3"/>
    </row>
    <row r="45" spans="1:11" x14ac:dyDescent="0.25">
      <c r="A45" s="3"/>
      <c r="B45" s="3"/>
      <c r="C45" s="3"/>
      <c r="D45" s="91"/>
      <c r="E45" s="3"/>
      <c r="F45" s="3"/>
      <c r="G45" s="3"/>
      <c r="H45" s="3"/>
      <c r="I45" s="3"/>
      <c r="J45" s="3"/>
      <c r="K45" s="3"/>
    </row>
  </sheetData>
  <mergeCells count="1">
    <mergeCell ref="A34:J36"/>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zoomScaleSheetLayoutView="100" workbookViewId="0"/>
  </sheetViews>
  <sheetFormatPr defaultColWidth="21.44140625" defaultRowHeight="13.2" x14ac:dyDescent="0.25"/>
  <cols>
    <col min="1" max="1" width="49.44140625" customWidth="1"/>
    <col min="2" max="2" width="1.77734375" customWidth="1"/>
    <col min="3" max="3" width="12.5546875" customWidth="1"/>
    <col min="4" max="4" width="1.77734375" style="98" customWidth="1"/>
    <col min="5" max="9" width="12.5546875" customWidth="1"/>
  </cols>
  <sheetData>
    <row r="1" spans="1:14" x14ac:dyDescent="0.25">
      <c r="A1" s="2" t="s">
        <v>0</v>
      </c>
      <c r="B1" s="3"/>
      <c r="C1" s="3"/>
      <c r="D1" s="91"/>
      <c r="E1" s="3"/>
      <c r="F1" s="3"/>
      <c r="G1" s="3"/>
      <c r="H1" s="3"/>
      <c r="I1" s="3"/>
      <c r="J1" s="3"/>
    </row>
    <row r="2" spans="1:14" x14ac:dyDescent="0.25">
      <c r="A2" s="2" t="s">
        <v>43</v>
      </c>
      <c r="B2" s="3"/>
      <c r="C2" s="3"/>
      <c r="D2" s="91"/>
      <c r="E2" s="3"/>
      <c r="F2" s="3"/>
      <c r="G2" s="3"/>
      <c r="H2" s="3"/>
      <c r="I2" s="3"/>
      <c r="J2" s="3"/>
    </row>
    <row r="3" spans="1:14" x14ac:dyDescent="0.25">
      <c r="A3" s="2" t="s">
        <v>2</v>
      </c>
      <c r="B3" s="3"/>
      <c r="C3" s="3"/>
      <c r="D3" s="91"/>
      <c r="E3" s="3"/>
      <c r="F3" s="3"/>
      <c r="G3" s="3"/>
      <c r="H3" s="3"/>
      <c r="I3" s="3"/>
      <c r="J3" s="3"/>
    </row>
    <row r="4" spans="1:14" x14ac:dyDescent="0.25">
      <c r="A4" s="3"/>
      <c r="B4" s="3"/>
      <c r="C4" s="4">
        <v>2017</v>
      </c>
      <c r="D4" s="91"/>
      <c r="E4" s="4">
        <v>2016</v>
      </c>
      <c r="F4" s="3"/>
      <c r="G4" s="3"/>
      <c r="H4" s="3"/>
      <c r="I4" s="3"/>
      <c r="J4" s="3"/>
    </row>
    <row r="5" spans="1:14" x14ac:dyDescent="0.25">
      <c r="A5" s="5" t="s">
        <v>44</v>
      </c>
      <c r="B5" s="3"/>
      <c r="C5" s="119" t="s">
        <v>5</v>
      </c>
      <c r="D5" s="93"/>
      <c r="E5" s="6" t="s">
        <v>4</v>
      </c>
      <c r="F5" s="6" t="s">
        <v>6</v>
      </c>
      <c r="G5" s="6" t="s">
        <v>7</v>
      </c>
      <c r="H5" s="6" t="s">
        <v>8</v>
      </c>
      <c r="I5" s="6" t="s">
        <v>9</v>
      </c>
      <c r="J5" s="3"/>
    </row>
    <row r="6" spans="1:14" x14ac:dyDescent="0.25">
      <c r="A6" s="3"/>
      <c r="B6" s="3"/>
      <c r="C6" s="3"/>
      <c r="D6" s="91"/>
      <c r="E6" s="3"/>
      <c r="F6" s="3"/>
      <c r="G6" s="3"/>
      <c r="H6" s="3"/>
      <c r="I6" s="3"/>
      <c r="J6" s="3"/>
    </row>
    <row r="7" spans="1:14" x14ac:dyDescent="0.25">
      <c r="A7" s="9" t="s">
        <v>45</v>
      </c>
      <c r="B7" s="3"/>
      <c r="C7" s="19">
        <v>596</v>
      </c>
      <c r="D7" s="94"/>
      <c r="E7" s="19">
        <v>3957</v>
      </c>
      <c r="F7" s="19">
        <v>1053</v>
      </c>
      <c r="G7" s="19">
        <v>1185</v>
      </c>
      <c r="H7" s="19">
        <v>1121</v>
      </c>
      <c r="I7" s="19">
        <v>598</v>
      </c>
      <c r="J7" s="3"/>
      <c r="K7" s="3"/>
      <c r="L7" s="3"/>
      <c r="M7" s="3"/>
      <c r="N7" s="3"/>
    </row>
    <row r="8" spans="1:14" x14ac:dyDescent="0.25">
      <c r="A8" s="9" t="s">
        <v>27</v>
      </c>
      <c r="B8" s="3"/>
      <c r="C8" s="46"/>
      <c r="D8" s="104"/>
      <c r="E8" s="28"/>
      <c r="F8" s="28"/>
      <c r="G8" s="28"/>
      <c r="H8" s="28"/>
      <c r="I8" s="28"/>
      <c r="J8" s="3"/>
      <c r="K8" s="3"/>
      <c r="L8" s="3"/>
      <c r="M8" s="3"/>
      <c r="N8" s="3"/>
    </row>
    <row r="9" spans="1:14" x14ac:dyDescent="0.25">
      <c r="A9" s="10" t="s">
        <v>32</v>
      </c>
      <c r="B9" s="3"/>
      <c r="C9" s="19">
        <v>-486</v>
      </c>
      <c r="D9" s="94"/>
      <c r="E9" s="19">
        <v>-2352</v>
      </c>
      <c r="F9" s="19">
        <v>-604</v>
      </c>
      <c r="G9" s="19">
        <v>-549</v>
      </c>
      <c r="H9" s="19">
        <v>-647</v>
      </c>
      <c r="I9" s="19">
        <v>-552</v>
      </c>
      <c r="J9" s="3"/>
      <c r="K9" s="3"/>
      <c r="L9" s="3"/>
      <c r="M9" s="3"/>
      <c r="N9" s="3"/>
    </row>
    <row r="10" spans="1:14" x14ac:dyDescent="0.25">
      <c r="A10" s="10" t="s">
        <v>38</v>
      </c>
      <c r="B10" s="3"/>
      <c r="C10" s="19">
        <v>-182</v>
      </c>
      <c r="D10" s="94"/>
      <c r="E10" s="19">
        <v>-740</v>
      </c>
      <c r="F10" s="19">
        <v>-182</v>
      </c>
      <c r="G10" s="19">
        <v>-179</v>
      </c>
      <c r="H10" s="19">
        <v>-187</v>
      </c>
      <c r="I10" s="19">
        <v>-192</v>
      </c>
      <c r="J10" s="3"/>
      <c r="K10" s="3"/>
      <c r="L10" s="3"/>
      <c r="M10" s="3"/>
      <c r="N10" s="3"/>
    </row>
    <row r="11" spans="1:14" x14ac:dyDescent="0.25">
      <c r="A11" s="10" t="s">
        <v>23</v>
      </c>
      <c r="B11" s="3"/>
      <c r="C11" s="19">
        <v>28</v>
      </c>
      <c r="D11" s="94"/>
      <c r="E11" s="11">
        <v>160</v>
      </c>
      <c r="F11" s="11">
        <v>34</v>
      </c>
      <c r="G11" s="11">
        <v>55</v>
      </c>
      <c r="H11" s="11">
        <v>27</v>
      </c>
      <c r="I11" s="11">
        <v>44</v>
      </c>
      <c r="J11" s="3"/>
      <c r="K11" s="3"/>
      <c r="L11" s="3"/>
      <c r="M11" s="3"/>
      <c r="N11" s="3"/>
    </row>
    <row r="12" spans="1:14" x14ac:dyDescent="0.25">
      <c r="A12" s="10" t="s">
        <v>46</v>
      </c>
      <c r="B12" s="3"/>
      <c r="C12" s="19">
        <v>238</v>
      </c>
      <c r="D12" s="94"/>
      <c r="E12" s="19">
        <v>756</v>
      </c>
      <c r="F12" s="19">
        <v>124</v>
      </c>
      <c r="G12" s="19">
        <v>240</v>
      </c>
      <c r="H12" s="19">
        <v>154</v>
      </c>
      <c r="I12" s="19">
        <v>238</v>
      </c>
      <c r="J12" s="3"/>
      <c r="K12" s="3"/>
      <c r="L12" s="3"/>
      <c r="M12" s="3"/>
      <c r="N12" s="3"/>
    </row>
    <row r="13" spans="1:14" x14ac:dyDescent="0.25">
      <c r="A13" s="10" t="s">
        <v>94</v>
      </c>
      <c r="B13" s="3"/>
      <c r="C13" s="19">
        <v>178</v>
      </c>
      <c r="D13" s="94"/>
      <c r="E13" s="19">
        <v>-14</v>
      </c>
      <c r="F13" s="19">
        <v>18</v>
      </c>
      <c r="G13" s="19">
        <v>-117</v>
      </c>
      <c r="H13" s="19">
        <v>-35</v>
      </c>
      <c r="I13" s="19">
        <v>120</v>
      </c>
      <c r="J13" s="3"/>
      <c r="K13" s="3"/>
      <c r="L13" s="3"/>
      <c r="M13" s="3"/>
      <c r="N13" s="3"/>
    </row>
    <row r="14" spans="1:14" x14ac:dyDescent="0.25">
      <c r="A14" s="37" t="s">
        <v>47</v>
      </c>
      <c r="B14" s="3"/>
      <c r="C14" s="40">
        <v>-34</v>
      </c>
      <c r="D14" s="94"/>
      <c r="E14" s="40">
        <v>-62</v>
      </c>
      <c r="F14" s="40">
        <v>-51</v>
      </c>
      <c r="G14" s="40">
        <v>-37</v>
      </c>
      <c r="H14" s="40">
        <v>62</v>
      </c>
      <c r="I14" s="40">
        <v>-36</v>
      </c>
      <c r="J14" s="3"/>
      <c r="K14" s="3"/>
      <c r="L14" s="3"/>
      <c r="M14" s="3"/>
      <c r="N14" s="3"/>
    </row>
    <row r="15" spans="1:14" x14ac:dyDescent="0.25">
      <c r="A15" s="47"/>
      <c r="B15" s="3"/>
      <c r="C15" s="48"/>
      <c r="D15" s="104"/>
      <c r="E15" s="48"/>
      <c r="F15" s="48"/>
      <c r="G15" s="48"/>
      <c r="H15" s="48"/>
      <c r="I15" s="48"/>
      <c r="J15" s="3"/>
      <c r="K15" s="3"/>
      <c r="L15" s="3"/>
      <c r="M15" s="3"/>
      <c r="N15" s="3"/>
    </row>
    <row r="16" spans="1:14" ht="15.6" x14ac:dyDescent="0.25">
      <c r="A16" s="5" t="s">
        <v>48</v>
      </c>
      <c r="B16" s="3"/>
      <c r="C16" s="49">
        <v>338</v>
      </c>
      <c r="D16" s="94"/>
      <c r="E16" s="49">
        <f>SUM(E7:E14)</f>
        <v>1705</v>
      </c>
      <c r="F16" s="49">
        <f>SUM(F7:F14)</f>
        <v>392</v>
      </c>
      <c r="G16" s="49">
        <f>SUM(G7:G14)</f>
        <v>598</v>
      </c>
      <c r="H16" s="49">
        <f>SUM(H7:H14)</f>
        <v>495</v>
      </c>
      <c r="I16" s="49">
        <f>SUM(I7:I14)</f>
        <v>220</v>
      </c>
      <c r="J16" s="3"/>
      <c r="K16" s="3"/>
      <c r="L16" s="3"/>
      <c r="M16" s="3"/>
      <c r="N16" s="3"/>
    </row>
    <row r="17" spans="1:10" x14ac:dyDescent="0.25">
      <c r="A17" s="3"/>
      <c r="B17" s="3"/>
      <c r="C17" s="3"/>
      <c r="D17" s="91"/>
      <c r="E17" s="3"/>
      <c r="F17" s="3"/>
      <c r="G17" s="3"/>
      <c r="H17" s="3"/>
      <c r="I17" s="3"/>
      <c r="J17" s="3"/>
    </row>
    <row r="18" spans="1:10" x14ac:dyDescent="0.25">
      <c r="A18" s="128" t="s">
        <v>49</v>
      </c>
      <c r="B18" s="129"/>
      <c r="C18" s="130"/>
      <c r="D18" s="132"/>
      <c r="E18" s="132"/>
      <c r="F18" s="132"/>
      <c r="G18" s="130"/>
      <c r="H18" s="129"/>
      <c r="I18" s="129"/>
    </row>
    <row r="19" spans="1:10" x14ac:dyDescent="0.25">
      <c r="A19" s="129"/>
      <c r="B19" s="129"/>
      <c r="C19" s="129"/>
      <c r="D19" s="132"/>
      <c r="E19" s="132"/>
      <c r="F19" s="132"/>
      <c r="G19" s="129"/>
      <c r="H19" s="129"/>
      <c r="I19" s="129"/>
    </row>
    <row r="20" spans="1:10" ht="46.2" customHeight="1" x14ac:dyDescent="0.25">
      <c r="A20" s="129"/>
      <c r="B20" s="129"/>
      <c r="C20" s="129"/>
      <c r="D20" s="132"/>
      <c r="E20" s="132"/>
      <c r="F20" s="132"/>
      <c r="G20" s="129"/>
      <c r="H20" s="129"/>
      <c r="I20" s="129"/>
      <c r="J20" s="3"/>
    </row>
  </sheetData>
  <mergeCells count="1">
    <mergeCell ref="A18:I20"/>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100" workbookViewId="0"/>
  </sheetViews>
  <sheetFormatPr defaultColWidth="21.44140625" defaultRowHeight="13.2" x14ac:dyDescent="0.25"/>
  <cols>
    <col min="1" max="1" width="58.21875" customWidth="1"/>
    <col min="2" max="2" width="1.77734375" customWidth="1"/>
    <col min="3" max="3" width="12.5546875" customWidth="1"/>
    <col min="4" max="4" width="1.77734375" style="98" customWidth="1"/>
    <col min="5" max="8" width="12.5546875" customWidth="1"/>
  </cols>
  <sheetData>
    <row r="1" spans="1:12" x14ac:dyDescent="0.25">
      <c r="A1" s="2" t="s">
        <v>0</v>
      </c>
      <c r="B1" s="3"/>
      <c r="C1" s="3"/>
      <c r="D1" s="91"/>
      <c r="E1" s="3"/>
      <c r="F1" s="3"/>
      <c r="G1" s="3"/>
      <c r="H1" s="3"/>
      <c r="I1" s="3"/>
    </row>
    <row r="2" spans="1:12" x14ac:dyDescent="0.25">
      <c r="A2" s="2" t="s">
        <v>50</v>
      </c>
      <c r="B2" s="3"/>
      <c r="C2" s="3"/>
      <c r="D2" s="91"/>
      <c r="E2" s="3"/>
      <c r="F2" s="3"/>
      <c r="G2" s="3"/>
      <c r="H2" s="3"/>
      <c r="I2" s="3"/>
    </row>
    <row r="3" spans="1:12" x14ac:dyDescent="0.25">
      <c r="A3" s="2" t="s">
        <v>2</v>
      </c>
      <c r="B3" s="3"/>
      <c r="C3" s="3"/>
      <c r="D3" s="91"/>
      <c r="E3" s="3"/>
      <c r="F3" s="3"/>
      <c r="G3" s="3"/>
      <c r="H3" s="3"/>
      <c r="I3" s="3"/>
    </row>
    <row r="4" spans="1:12" x14ac:dyDescent="0.25">
      <c r="A4" s="3"/>
      <c r="B4" s="3"/>
      <c r="C4" s="4">
        <v>2017</v>
      </c>
      <c r="D4" s="91"/>
      <c r="E4" s="4">
        <v>2016</v>
      </c>
      <c r="F4" s="3"/>
      <c r="G4" s="3"/>
      <c r="H4" s="3"/>
      <c r="I4" s="3"/>
    </row>
    <row r="5" spans="1:12" x14ac:dyDescent="0.25">
      <c r="A5" s="5" t="s">
        <v>51</v>
      </c>
      <c r="B5" s="3"/>
      <c r="C5" s="119" t="s">
        <v>5</v>
      </c>
      <c r="D5" s="93"/>
      <c r="E5" s="6" t="s">
        <v>6</v>
      </c>
      <c r="F5" s="6" t="s">
        <v>7</v>
      </c>
      <c r="G5" s="6" t="s">
        <v>8</v>
      </c>
      <c r="H5" s="6" t="s">
        <v>9</v>
      </c>
      <c r="I5" s="3"/>
    </row>
    <row r="6" spans="1:12" x14ac:dyDescent="0.25">
      <c r="A6" s="3"/>
      <c r="B6" s="3"/>
      <c r="C6" s="3"/>
      <c r="D6" s="91"/>
      <c r="E6" s="3"/>
      <c r="F6" s="3"/>
      <c r="G6" s="3"/>
      <c r="H6" s="3"/>
      <c r="I6" s="3"/>
    </row>
    <row r="7" spans="1:12" x14ac:dyDescent="0.25">
      <c r="A7" s="9" t="s">
        <v>52</v>
      </c>
      <c r="B7" s="3"/>
      <c r="C7" s="19">
        <v>500</v>
      </c>
      <c r="D7" s="94"/>
      <c r="E7" s="11">
        <v>750</v>
      </c>
      <c r="F7" s="11">
        <v>750</v>
      </c>
      <c r="G7" s="11">
        <v>750</v>
      </c>
      <c r="H7" s="11">
        <v>1250</v>
      </c>
      <c r="I7" s="3"/>
      <c r="J7" s="3"/>
      <c r="K7" s="3"/>
      <c r="L7" s="3"/>
    </row>
    <row r="8" spans="1:12" x14ac:dyDescent="0.25">
      <c r="A8" s="9" t="s">
        <v>53</v>
      </c>
      <c r="B8" s="3"/>
      <c r="C8" s="19">
        <v>15434</v>
      </c>
      <c r="D8" s="94"/>
      <c r="E8" s="11">
        <v>15330</v>
      </c>
      <c r="F8" s="11">
        <v>15177</v>
      </c>
      <c r="G8" s="11">
        <v>15239</v>
      </c>
      <c r="H8" s="11">
        <v>15188</v>
      </c>
      <c r="I8" s="3"/>
      <c r="J8" s="3"/>
      <c r="K8" s="3"/>
      <c r="L8" s="3"/>
    </row>
    <row r="9" spans="1:12" x14ac:dyDescent="0.25">
      <c r="A9" s="22" t="s">
        <v>54</v>
      </c>
      <c r="B9" s="3"/>
      <c r="C9" s="40">
        <v>117</v>
      </c>
      <c r="D9" s="94"/>
      <c r="E9" s="40">
        <v>117</v>
      </c>
      <c r="F9" s="40">
        <v>103</v>
      </c>
      <c r="G9" s="40">
        <v>106</v>
      </c>
      <c r="H9" s="40">
        <v>107</v>
      </c>
      <c r="I9" s="3"/>
      <c r="J9" s="3"/>
      <c r="K9" s="3"/>
      <c r="L9" s="3"/>
    </row>
    <row r="10" spans="1:12" x14ac:dyDescent="0.25">
      <c r="A10" s="3"/>
      <c r="B10" s="3"/>
      <c r="C10" s="19">
        <v>16051</v>
      </c>
      <c r="D10" s="94"/>
      <c r="E10" s="19">
        <f>SUM(E7:E9)</f>
        <v>16197</v>
      </c>
      <c r="F10" s="19">
        <f>SUM(F7:F9)</f>
        <v>16030</v>
      </c>
      <c r="G10" s="50">
        <f>SUM(G7:G9)</f>
        <v>16095</v>
      </c>
      <c r="H10" s="50">
        <f>SUM(H7:H9)</f>
        <v>16545</v>
      </c>
      <c r="I10" s="3"/>
      <c r="J10" s="3"/>
      <c r="K10" s="3"/>
      <c r="L10" s="3"/>
    </row>
    <row r="11" spans="1:12" x14ac:dyDescent="0.25">
      <c r="A11" s="9" t="s">
        <v>27</v>
      </c>
      <c r="B11" s="3"/>
      <c r="C11" s="114"/>
      <c r="D11" s="91"/>
      <c r="E11" s="3"/>
      <c r="F11" s="3"/>
      <c r="G11" s="3"/>
      <c r="H11" s="3"/>
      <c r="I11" s="3"/>
      <c r="J11" s="3"/>
      <c r="K11" s="3"/>
      <c r="L11" s="3"/>
    </row>
    <row r="12" spans="1:12" x14ac:dyDescent="0.25">
      <c r="A12" s="10" t="s">
        <v>55</v>
      </c>
      <c r="B12" s="3"/>
      <c r="C12" s="19">
        <v>-1555</v>
      </c>
      <c r="D12" s="94"/>
      <c r="E12" s="19">
        <v>-1683</v>
      </c>
      <c r="F12" s="19">
        <v>-1753</v>
      </c>
      <c r="G12" s="19">
        <v>-1651</v>
      </c>
      <c r="H12" s="19">
        <v>-1503</v>
      </c>
      <c r="I12" s="3"/>
      <c r="J12" s="3"/>
      <c r="K12" s="3"/>
      <c r="L12" s="3"/>
    </row>
    <row r="13" spans="1:12" x14ac:dyDescent="0.25">
      <c r="A13" s="10" t="s">
        <v>56</v>
      </c>
      <c r="B13" s="3"/>
      <c r="C13" s="19">
        <v>-41</v>
      </c>
      <c r="D13" s="94"/>
      <c r="E13" s="19">
        <v>-57</v>
      </c>
      <c r="F13" s="19">
        <v>-76</v>
      </c>
      <c r="G13" s="19">
        <v>-73</v>
      </c>
      <c r="H13" s="19">
        <v>-94</v>
      </c>
      <c r="I13" s="3"/>
      <c r="J13" s="3"/>
      <c r="K13" s="3"/>
      <c r="L13" s="3"/>
    </row>
    <row r="14" spans="1:12" x14ac:dyDescent="0.25">
      <c r="A14" s="10" t="s">
        <v>57</v>
      </c>
      <c r="B14" s="3"/>
      <c r="C14" s="19">
        <v>1136</v>
      </c>
      <c r="D14" s="94"/>
      <c r="E14" s="11">
        <v>800</v>
      </c>
      <c r="F14" s="11">
        <v>1050</v>
      </c>
      <c r="G14" s="11">
        <v>1050</v>
      </c>
      <c r="H14" s="11">
        <v>1005</v>
      </c>
      <c r="I14" s="3"/>
      <c r="J14" s="3"/>
      <c r="K14" s="3"/>
      <c r="L14" s="3"/>
    </row>
    <row r="15" spans="1:12" x14ac:dyDescent="0.25">
      <c r="A15" s="37" t="s">
        <v>78</v>
      </c>
      <c r="B15" s="3"/>
      <c r="C15" s="40">
        <v>49</v>
      </c>
      <c r="D15" s="94"/>
      <c r="E15" s="40">
        <v>71</v>
      </c>
      <c r="F15" s="40">
        <v>11</v>
      </c>
      <c r="G15" s="40">
        <v>143</v>
      </c>
      <c r="H15" s="40">
        <v>72</v>
      </c>
      <c r="I15" s="3"/>
      <c r="J15" s="3"/>
      <c r="K15" s="3"/>
      <c r="L15" s="3"/>
    </row>
    <row r="16" spans="1:12" x14ac:dyDescent="0.25">
      <c r="A16" s="3"/>
      <c r="B16" s="3"/>
      <c r="C16" s="114"/>
      <c r="D16" s="91"/>
      <c r="E16" s="3"/>
      <c r="F16" s="3"/>
      <c r="G16" s="3"/>
      <c r="H16" s="3"/>
      <c r="I16" s="3"/>
      <c r="J16" s="3"/>
      <c r="K16" s="3"/>
      <c r="L16" s="3"/>
    </row>
    <row r="17" spans="1:12" ht="15.6" x14ac:dyDescent="0.25">
      <c r="A17" s="9" t="s">
        <v>58</v>
      </c>
      <c r="B17" s="3"/>
      <c r="C17" s="19">
        <v>15640</v>
      </c>
      <c r="D17" s="94"/>
      <c r="E17" s="19">
        <f>E10+SUM(E12:E15)</f>
        <v>15328</v>
      </c>
      <c r="F17" s="19">
        <f>F10+SUM(F12:F15)</f>
        <v>15262</v>
      </c>
      <c r="G17" s="19">
        <f>G10+SUM(G12:G15)</f>
        <v>15564</v>
      </c>
      <c r="H17" s="19">
        <f>H10+SUM(H12:H15)</f>
        <v>16025</v>
      </c>
      <c r="I17" s="3"/>
      <c r="J17" s="3"/>
      <c r="K17" s="3"/>
      <c r="L17" s="3"/>
    </row>
    <row r="18" spans="1:12" x14ac:dyDescent="0.25">
      <c r="A18" s="22" t="s">
        <v>59</v>
      </c>
      <c r="B18" s="3"/>
      <c r="C18" s="40">
        <v>5157</v>
      </c>
      <c r="D18" s="94"/>
      <c r="E18" s="40">
        <v>5092</v>
      </c>
      <c r="F18" s="40">
        <v>5059</v>
      </c>
      <c r="G18" s="40">
        <v>5019</v>
      </c>
      <c r="H18" s="40">
        <v>5009</v>
      </c>
      <c r="I18" s="3"/>
      <c r="J18" s="3"/>
      <c r="K18" s="3"/>
      <c r="L18" s="3"/>
    </row>
    <row r="19" spans="1:12" x14ac:dyDescent="0.25">
      <c r="A19" s="3"/>
      <c r="B19" s="3"/>
      <c r="C19" s="114"/>
      <c r="D19" s="91"/>
      <c r="E19" s="3"/>
      <c r="F19" s="3"/>
      <c r="G19" s="3"/>
      <c r="H19" s="3"/>
      <c r="I19" s="3"/>
      <c r="J19" s="3"/>
      <c r="K19" s="3"/>
      <c r="L19" s="3"/>
    </row>
    <row r="20" spans="1:12" ht="15.6" x14ac:dyDescent="0.25">
      <c r="A20" s="5" t="s">
        <v>60</v>
      </c>
      <c r="B20" s="3"/>
      <c r="C20" s="51">
        <v>3.0486717083575723</v>
      </c>
      <c r="D20" s="106"/>
      <c r="E20" s="51">
        <f>E17/E18</f>
        <v>3.0102120974076985</v>
      </c>
      <c r="F20" s="51">
        <f>F17/F18</f>
        <v>3.0168017394742046</v>
      </c>
      <c r="G20" s="51">
        <f>G17/G18</f>
        <v>3.1010161386730424</v>
      </c>
      <c r="H20" s="51">
        <f>H17/H18</f>
        <v>3.1992413655420244</v>
      </c>
      <c r="I20" s="3"/>
      <c r="J20" s="3"/>
      <c r="K20" s="3"/>
      <c r="L20" s="3"/>
    </row>
    <row r="21" spans="1:12" x14ac:dyDescent="0.25">
      <c r="A21" s="3"/>
      <c r="B21" s="3"/>
      <c r="C21" s="3"/>
      <c r="D21" s="91"/>
      <c r="E21" s="3"/>
      <c r="F21" s="3"/>
      <c r="G21" s="3"/>
      <c r="H21" s="3"/>
      <c r="I21" s="3"/>
    </row>
    <row r="22" spans="1:12" x14ac:dyDescent="0.25">
      <c r="A22" s="128" t="s">
        <v>61</v>
      </c>
      <c r="B22" s="129"/>
      <c r="C22" s="129"/>
      <c r="D22" s="132"/>
      <c r="E22" s="132"/>
      <c r="F22" s="133"/>
      <c r="G22" s="134"/>
      <c r="H22" s="129"/>
      <c r="I22" s="3"/>
    </row>
    <row r="23" spans="1:12" x14ac:dyDescent="0.25">
      <c r="A23" s="133"/>
      <c r="B23" s="133"/>
      <c r="C23" s="133"/>
      <c r="D23" s="132"/>
      <c r="E23" s="132"/>
      <c r="F23" s="133"/>
      <c r="G23" s="133"/>
      <c r="H23" s="133"/>
      <c r="I23" s="3"/>
    </row>
    <row r="24" spans="1:12" ht="54" customHeight="1" x14ac:dyDescent="0.25">
      <c r="A24" s="129"/>
      <c r="B24" s="133"/>
      <c r="C24" s="133"/>
      <c r="D24" s="132"/>
      <c r="E24" s="132"/>
      <c r="F24" s="133"/>
      <c r="G24" s="133"/>
      <c r="H24" s="133"/>
      <c r="I24" s="3"/>
    </row>
    <row r="25" spans="1:12" x14ac:dyDescent="0.25">
      <c r="A25" s="36"/>
      <c r="B25" s="36"/>
      <c r="C25" s="36"/>
      <c r="D25" s="105"/>
      <c r="E25" s="36"/>
      <c r="F25" s="36"/>
      <c r="G25" s="36"/>
      <c r="H25" s="36"/>
      <c r="I25" s="3"/>
    </row>
  </sheetData>
  <mergeCells count="1">
    <mergeCell ref="A22:H24"/>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100" workbookViewId="0"/>
  </sheetViews>
  <sheetFormatPr defaultColWidth="21.44140625" defaultRowHeight="13.2" x14ac:dyDescent="0.25"/>
  <cols>
    <col min="1" max="1" width="48.5546875" customWidth="1"/>
    <col min="2" max="2" width="1.77734375" customWidth="1"/>
    <col min="3" max="3" width="12.5546875" customWidth="1"/>
    <col min="4" max="4" width="1.77734375" style="98" customWidth="1"/>
    <col min="5" max="8" width="12.5546875" customWidth="1"/>
  </cols>
  <sheetData>
    <row r="1" spans="1:12" x14ac:dyDescent="0.25">
      <c r="A1" s="2" t="s">
        <v>0</v>
      </c>
      <c r="B1" s="3"/>
      <c r="C1" s="3"/>
      <c r="D1" s="91"/>
      <c r="E1" s="3"/>
      <c r="F1" s="3"/>
      <c r="G1" s="3"/>
      <c r="H1" s="3"/>
      <c r="I1" s="3"/>
    </row>
    <row r="2" spans="1:12" x14ac:dyDescent="0.25">
      <c r="A2" s="2" t="s">
        <v>62</v>
      </c>
      <c r="B2" s="3"/>
      <c r="C2" s="3"/>
      <c r="D2" s="91"/>
      <c r="E2" s="3"/>
      <c r="F2" s="3"/>
      <c r="G2" s="3"/>
      <c r="H2" s="3"/>
      <c r="I2" s="3"/>
    </row>
    <row r="3" spans="1:12" x14ac:dyDescent="0.25">
      <c r="A3" s="2" t="s">
        <v>2</v>
      </c>
      <c r="B3" s="3"/>
      <c r="C3" s="3"/>
      <c r="D3" s="91"/>
      <c r="E3" s="3"/>
      <c r="F3" s="3"/>
      <c r="G3" s="3"/>
      <c r="H3" s="3"/>
      <c r="I3" s="3"/>
    </row>
    <row r="4" spans="1:12" x14ac:dyDescent="0.25">
      <c r="A4" s="3"/>
      <c r="B4" s="3"/>
      <c r="C4" s="4">
        <v>2017</v>
      </c>
      <c r="D4" s="91"/>
      <c r="E4" s="4">
        <v>2016</v>
      </c>
      <c r="F4" s="3"/>
      <c r="G4" s="3"/>
      <c r="H4" s="3"/>
      <c r="I4" s="3"/>
    </row>
    <row r="5" spans="1:12" x14ac:dyDescent="0.25">
      <c r="A5" s="5" t="s">
        <v>44</v>
      </c>
      <c r="B5" s="3"/>
      <c r="C5" s="119" t="s">
        <v>5</v>
      </c>
      <c r="D5" s="93"/>
      <c r="E5" s="6" t="s">
        <v>6</v>
      </c>
      <c r="F5" s="6" t="s">
        <v>7</v>
      </c>
      <c r="G5" s="6" t="s">
        <v>8</v>
      </c>
      <c r="H5" s="6" t="s">
        <v>9</v>
      </c>
      <c r="I5" s="3"/>
    </row>
    <row r="6" spans="1:12" x14ac:dyDescent="0.25">
      <c r="A6" s="3"/>
      <c r="B6" s="3"/>
      <c r="C6" s="3"/>
      <c r="D6" s="91"/>
      <c r="E6" s="3"/>
      <c r="F6" s="3"/>
      <c r="G6" s="3"/>
      <c r="H6" s="3"/>
      <c r="I6" s="3"/>
    </row>
    <row r="7" spans="1:12" x14ac:dyDescent="0.25">
      <c r="A7" s="9" t="s">
        <v>63</v>
      </c>
      <c r="B7" s="3"/>
      <c r="C7" s="3"/>
      <c r="D7" s="91"/>
      <c r="E7" s="3"/>
      <c r="F7" s="3"/>
      <c r="G7" s="3"/>
      <c r="H7" s="3"/>
      <c r="I7" s="3"/>
    </row>
    <row r="8" spans="1:12" x14ac:dyDescent="0.25">
      <c r="A8" s="3"/>
      <c r="B8" s="3"/>
      <c r="C8" s="3"/>
      <c r="D8" s="91"/>
      <c r="E8" s="3"/>
      <c r="F8" s="3"/>
      <c r="G8" s="3"/>
      <c r="H8" s="3"/>
      <c r="I8" s="3"/>
    </row>
    <row r="9" spans="1:12" x14ac:dyDescent="0.25">
      <c r="A9" s="9" t="s">
        <v>64</v>
      </c>
      <c r="B9" s="3"/>
      <c r="C9" s="3"/>
      <c r="D9" s="91"/>
      <c r="E9" s="3"/>
      <c r="F9" s="3"/>
      <c r="G9" s="3"/>
      <c r="H9" s="3"/>
      <c r="I9" s="3"/>
    </row>
    <row r="10" spans="1:12" x14ac:dyDescent="0.25">
      <c r="A10" s="10" t="s">
        <v>65</v>
      </c>
      <c r="B10" s="3"/>
      <c r="C10" s="11">
        <v>1739</v>
      </c>
      <c r="D10" s="94"/>
      <c r="E10" s="11">
        <v>1949</v>
      </c>
      <c r="F10" s="11">
        <v>1889</v>
      </c>
      <c r="G10" s="11">
        <v>1811</v>
      </c>
      <c r="H10" s="11">
        <v>1792</v>
      </c>
      <c r="I10" s="3"/>
      <c r="J10" s="3"/>
      <c r="K10" s="3"/>
      <c r="L10" s="3"/>
    </row>
    <row r="11" spans="1:12" x14ac:dyDescent="0.25">
      <c r="A11" s="10" t="s">
        <v>66</v>
      </c>
      <c r="B11" s="3"/>
      <c r="C11" s="11">
        <v>296</v>
      </c>
      <c r="D11" s="94"/>
      <c r="E11" s="11">
        <v>315</v>
      </c>
      <c r="F11" s="11">
        <v>270</v>
      </c>
      <c r="G11" s="11">
        <v>239</v>
      </c>
      <c r="H11" s="11">
        <v>320</v>
      </c>
      <c r="I11" s="3"/>
      <c r="J11" s="3"/>
      <c r="K11" s="3"/>
      <c r="L11" s="3"/>
    </row>
    <row r="12" spans="1:12" x14ac:dyDescent="0.25">
      <c r="A12" s="10" t="s">
        <v>67</v>
      </c>
      <c r="B12" s="3"/>
      <c r="C12" s="11">
        <v>325</v>
      </c>
      <c r="D12" s="94"/>
      <c r="E12" s="11">
        <v>215</v>
      </c>
      <c r="F12" s="11">
        <v>338</v>
      </c>
      <c r="G12" s="11">
        <v>373</v>
      </c>
      <c r="H12" s="11">
        <v>429</v>
      </c>
      <c r="I12" s="3"/>
      <c r="J12" s="3"/>
      <c r="K12" s="3"/>
      <c r="L12" s="3"/>
    </row>
    <row r="13" spans="1:12" x14ac:dyDescent="0.25">
      <c r="A13" s="37" t="s">
        <v>68</v>
      </c>
      <c r="B13" s="3"/>
      <c r="C13" s="15">
        <v>118</v>
      </c>
      <c r="D13" s="94"/>
      <c r="E13" s="15">
        <v>91</v>
      </c>
      <c r="F13" s="15">
        <v>113</v>
      </c>
      <c r="G13" s="15">
        <v>92</v>
      </c>
      <c r="H13" s="15">
        <v>116</v>
      </c>
      <c r="I13" s="3"/>
      <c r="J13" s="3"/>
      <c r="K13" s="3"/>
      <c r="L13" s="3"/>
    </row>
    <row r="14" spans="1:12" x14ac:dyDescent="0.25">
      <c r="A14" s="9" t="s">
        <v>69</v>
      </c>
      <c r="B14" s="3"/>
      <c r="C14" s="11">
        <v>2478</v>
      </c>
      <c r="D14" s="94"/>
      <c r="E14" s="11">
        <f>SUM(E10:E13)</f>
        <v>2570</v>
      </c>
      <c r="F14" s="11">
        <f>SUM(F10:F13)</f>
        <v>2610</v>
      </c>
      <c r="G14" s="11">
        <f>SUM(G10:G13)</f>
        <v>2515</v>
      </c>
      <c r="H14" s="11">
        <f>SUM(H10:H13)</f>
        <v>2657</v>
      </c>
      <c r="I14" s="3"/>
      <c r="J14" s="3"/>
      <c r="K14" s="3"/>
      <c r="L14" s="3"/>
    </row>
    <row r="15" spans="1:12" x14ac:dyDescent="0.25">
      <c r="A15" s="3"/>
      <c r="B15" s="3"/>
      <c r="C15" s="28"/>
      <c r="D15" s="104"/>
      <c r="E15" s="28"/>
      <c r="F15" s="28"/>
      <c r="G15" s="28"/>
      <c r="H15" s="28"/>
      <c r="I15" s="3"/>
      <c r="J15" s="3"/>
      <c r="K15" s="3"/>
      <c r="L15" s="3"/>
    </row>
    <row r="16" spans="1:12" x14ac:dyDescent="0.25">
      <c r="A16" s="10" t="s">
        <v>70</v>
      </c>
      <c r="B16" s="3"/>
      <c r="C16" s="11">
        <v>10704</v>
      </c>
      <c r="D16" s="94"/>
      <c r="E16" s="11">
        <v>10749</v>
      </c>
      <c r="F16" s="11">
        <v>11096</v>
      </c>
      <c r="G16" s="11">
        <v>11097</v>
      </c>
      <c r="H16" s="11">
        <v>10999</v>
      </c>
      <c r="I16" s="3"/>
      <c r="J16" s="3"/>
      <c r="K16" s="3"/>
      <c r="L16" s="3"/>
    </row>
    <row r="17" spans="1:12" x14ac:dyDescent="0.25">
      <c r="A17" s="10" t="s">
        <v>71</v>
      </c>
      <c r="B17" s="3"/>
      <c r="C17" s="11">
        <v>7111</v>
      </c>
      <c r="D17" s="94"/>
      <c r="E17" s="11">
        <v>7130</v>
      </c>
      <c r="F17" s="11">
        <v>7151</v>
      </c>
      <c r="G17" s="11">
        <v>7173</v>
      </c>
      <c r="H17" s="11">
        <v>7206</v>
      </c>
      <c r="I17" s="3"/>
      <c r="J17" s="3"/>
      <c r="K17" s="3"/>
      <c r="L17" s="3"/>
    </row>
    <row r="18" spans="1:12" x14ac:dyDescent="0.25">
      <c r="A18" s="10" t="s">
        <v>72</v>
      </c>
      <c r="B18" s="3"/>
      <c r="C18" s="11">
        <v>2243</v>
      </c>
      <c r="D18" s="94"/>
      <c r="E18" s="11">
        <v>2174</v>
      </c>
      <c r="F18" s="11">
        <v>2185</v>
      </c>
      <c r="G18" s="11">
        <v>2346</v>
      </c>
      <c r="H18" s="11">
        <v>2381</v>
      </c>
      <c r="I18" s="3"/>
      <c r="J18" s="3"/>
      <c r="K18" s="3"/>
      <c r="L18" s="3"/>
    </row>
    <row r="19" spans="1:12" x14ac:dyDescent="0.25">
      <c r="A19" s="10" t="s">
        <v>73</v>
      </c>
      <c r="B19" s="3"/>
      <c r="C19" s="11">
        <v>1605</v>
      </c>
      <c r="D19" s="94"/>
      <c r="E19" s="11">
        <v>1708</v>
      </c>
      <c r="F19" s="11">
        <v>1767</v>
      </c>
      <c r="G19" s="11">
        <v>1681</v>
      </c>
      <c r="H19" s="11">
        <v>1536</v>
      </c>
      <c r="I19" s="3"/>
      <c r="J19" s="3"/>
      <c r="K19" s="3"/>
      <c r="L19" s="3"/>
    </row>
    <row r="20" spans="1:12" x14ac:dyDescent="0.25">
      <c r="A20" s="10" t="s">
        <v>74</v>
      </c>
      <c r="B20" s="3"/>
      <c r="C20" s="11">
        <v>94</v>
      </c>
      <c r="D20" s="94"/>
      <c r="E20" s="11">
        <v>98</v>
      </c>
      <c r="F20" s="11">
        <v>112</v>
      </c>
      <c r="G20" s="11">
        <v>136</v>
      </c>
      <c r="H20" s="11">
        <v>124</v>
      </c>
      <c r="I20" s="3"/>
      <c r="J20" s="3"/>
      <c r="K20" s="3"/>
      <c r="L20" s="3"/>
    </row>
    <row r="21" spans="1:12" x14ac:dyDescent="0.25">
      <c r="A21" s="10" t="s">
        <v>75</v>
      </c>
      <c r="B21" s="3"/>
      <c r="C21" s="11">
        <v>7</v>
      </c>
      <c r="D21" s="94"/>
      <c r="E21" s="11">
        <v>8</v>
      </c>
      <c r="F21" s="11">
        <v>10</v>
      </c>
      <c r="G21" s="11">
        <v>8</v>
      </c>
      <c r="H21" s="11">
        <v>9</v>
      </c>
      <c r="I21" s="3"/>
      <c r="J21" s="3"/>
      <c r="K21" s="3"/>
      <c r="L21" s="3"/>
    </row>
    <row r="22" spans="1:12" x14ac:dyDescent="0.25">
      <c r="A22" s="37" t="s">
        <v>185</v>
      </c>
      <c r="B22" s="3"/>
      <c r="C22" s="11">
        <v>3905</v>
      </c>
      <c r="D22" s="94"/>
      <c r="E22" s="11">
        <v>3905</v>
      </c>
      <c r="F22" s="11">
        <f>3891+14</f>
        <v>3905</v>
      </c>
      <c r="G22" s="11">
        <f>3891+14</f>
        <v>3905</v>
      </c>
      <c r="H22" s="11">
        <f>3891+14</f>
        <v>3905</v>
      </c>
      <c r="I22" s="3"/>
      <c r="J22" s="3"/>
      <c r="K22" s="3"/>
      <c r="L22" s="3"/>
    </row>
    <row r="23" spans="1:12" x14ac:dyDescent="0.25">
      <c r="A23" s="23" t="s">
        <v>184</v>
      </c>
      <c r="B23" s="3"/>
      <c r="C23" s="52">
        <v>28147</v>
      </c>
      <c r="D23" s="94"/>
      <c r="E23" s="52">
        <f>SUM(E14:E22)</f>
        <v>28342</v>
      </c>
      <c r="F23" s="52">
        <f>SUM(F14:F22)</f>
        <v>28836</v>
      </c>
      <c r="G23" s="52">
        <f>SUM(G14:G22)</f>
        <v>28861</v>
      </c>
      <c r="H23" s="52">
        <f>SUM(H14:H22)</f>
        <v>28817</v>
      </c>
      <c r="I23" s="3"/>
      <c r="J23" s="3"/>
      <c r="K23" s="3"/>
      <c r="L23" s="3"/>
    </row>
    <row r="24" spans="1:12" x14ac:dyDescent="0.25">
      <c r="A24" s="3"/>
      <c r="B24" s="3"/>
      <c r="C24" s="28"/>
      <c r="D24" s="104"/>
      <c r="E24" s="28"/>
      <c r="F24" s="28"/>
      <c r="G24" s="28"/>
      <c r="H24" s="28"/>
      <c r="I24" s="3"/>
      <c r="J24" s="3"/>
      <c r="K24" s="3"/>
      <c r="L24" s="3"/>
    </row>
    <row r="25" spans="1:12" x14ac:dyDescent="0.25">
      <c r="A25" s="9" t="s">
        <v>76</v>
      </c>
      <c r="B25" s="3"/>
      <c r="C25" s="28"/>
      <c r="D25" s="104"/>
      <c r="E25" s="28"/>
      <c r="F25" s="28"/>
      <c r="G25" s="28"/>
      <c r="H25" s="28"/>
      <c r="I25" s="3"/>
      <c r="J25" s="3"/>
      <c r="K25" s="3"/>
      <c r="L25" s="3"/>
    </row>
    <row r="26" spans="1:12" x14ac:dyDescent="0.25">
      <c r="A26" s="3"/>
      <c r="B26" s="3"/>
      <c r="C26" s="28"/>
      <c r="D26" s="104"/>
      <c r="E26" s="28"/>
      <c r="F26" s="28"/>
      <c r="G26" s="28"/>
      <c r="H26" s="28"/>
      <c r="I26" s="3"/>
      <c r="J26" s="3"/>
      <c r="K26" s="3"/>
      <c r="L26" s="3"/>
    </row>
    <row r="27" spans="1:12" x14ac:dyDescent="0.25">
      <c r="A27" s="9" t="s">
        <v>77</v>
      </c>
      <c r="B27" s="3"/>
      <c r="C27" s="28"/>
      <c r="D27" s="104"/>
      <c r="E27" s="28"/>
      <c r="F27" s="28"/>
      <c r="G27" s="28"/>
      <c r="H27" s="28"/>
      <c r="I27" s="3"/>
      <c r="J27" s="3"/>
      <c r="K27" s="3"/>
      <c r="L27" s="3"/>
    </row>
    <row r="28" spans="1:12" x14ac:dyDescent="0.25">
      <c r="A28" s="10" t="s">
        <v>78</v>
      </c>
      <c r="B28" s="3"/>
      <c r="C28" s="11">
        <v>49</v>
      </c>
      <c r="D28" s="94"/>
      <c r="E28" s="11">
        <v>71</v>
      </c>
      <c r="F28" s="11">
        <v>11</v>
      </c>
      <c r="G28" s="11">
        <v>143</v>
      </c>
      <c r="H28" s="11">
        <v>72</v>
      </c>
      <c r="I28" s="3"/>
      <c r="J28" s="3"/>
      <c r="K28" s="3"/>
      <c r="L28" s="3"/>
    </row>
    <row r="29" spans="1:12" x14ac:dyDescent="0.25">
      <c r="A29" s="10" t="s">
        <v>57</v>
      </c>
      <c r="B29" s="3"/>
      <c r="C29" s="11">
        <v>1136</v>
      </c>
      <c r="D29" s="94"/>
      <c r="E29" s="11">
        <v>800</v>
      </c>
      <c r="F29" s="11">
        <v>1050</v>
      </c>
      <c r="G29" s="11">
        <v>1050</v>
      </c>
      <c r="H29" s="11">
        <v>1005</v>
      </c>
      <c r="I29" s="3"/>
      <c r="J29" s="3"/>
      <c r="K29" s="3"/>
      <c r="L29" s="3"/>
    </row>
    <row r="30" spans="1:12" x14ac:dyDescent="0.25">
      <c r="A30" s="10" t="s">
        <v>79</v>
      </c>
      <c r="B30" s="3"/>
      <c r="C30" s="11">
        <v>2345</v>
      </c>
      <c r="D30" s="94"/>
      <c r="E30" s="11">
        <v>2783</v>
      </c>
      <c r="F30" s="11">
        <v>2668</v>
      </c>
      <c r="G30" s="11">
        <v>2584</v>
      </c>
      <c r="H30" s="11">
        <v>2479</v>
      </c>
      <c r="I30" s="3"/>
      <c r="J30" s="3"/>
      <c r="K30" s="3"/>
      <c r="L30" s="3"/>
    </row>
    <row r="31" spans="1:12" x14ac:dyDescent="0.25">
      <c r="A31" s="10" t="s">
        <v>80</v>
      </c>
      <c r="B31" s="3"/>
      <c r="C31" s="11">
        <v>134</v>
      </c>
      <c r="D31" s="94"/>
      <c r="E31" s="11">
        <v>186</v>
      </c>
      <c r="F31" s="11">
        <v>213</v>
      </c>
      <c r="G31" s="11">
        <v>234</v>
      </c>
      <c r="H31" s="11">
        <v>118</v>
      </c>
      <c r="I31" s="3"/>
      <c r="J31" s="3"/>
      <c r="K31" s="3"/>
      <c r="L31" s="3"/>
    </row>
    <row r="32" spans="1:12" x14ac:dyDescent="0.25">
      <c r="A32" s="10" t="s">
        <v>81</v>
      </c>
      <c r="B32" s="3"/>
      <c r="C32" s="11">
        <v>101</v>
      </c>
      <c r="D32" s="94"/>
      <c r="E32" s="11">
        <v>134</v>
      </c>
      <c r="F32" s="11">
        <v>146</v>
      </c>
      <c r="G32" s="11">
        <v>27</v>
      </c>
      <c r="H32" s="11">
        <v>27</v>
      </c>
      <c r="I32" s="3"/>
      <c r="J32" s="3"/>
      <c r="K32" s="3"/>
      <c r="L32" s="3"/>
    </row>
    <row r="33" spans="1:12" x14ac:dyDescent="0.25">
      <c r="A33" s="10" t="s">
        <v>82</v>
      </c>
      <c r="B33" s="3"/>
      <c r="C33" s="11">
        <v>446</v>
      </c>
      <c r="D33" s="94"/>
      <c r="E33" s="11">
        <v>367</v>
      </c>
      <c r="F33" s="11">
        <v>355</v>
      </c>
      <c r="G33" s="11">
        <v>371</v>
      </c>
      <c r="H33" s="11">
        <v>441</v>
      </c>
      <c r="I33" s="3"/>
      <c r="J33" s="3"/>
      <c r="K33" s="3"/>
      <c r="L33" s="3"/>
    </row>
    <row r="34" spans="1:12" x14ac:dyDescent="0.25">
      <c r="A34" s="10" t="s">
        <v>52</v>
      </c>
      <c r="B34" s="3"/>
      <c r="C34" s="11">
        <v>500</v>
      </c>
      <c r="D34" s="94"/>
      <c r="E34" s="11">
        <v>750</v>
      </c>
      <c r="F34" s="11">
        <v>750</v>
      </c>
      <c r="G34" s="11">
        <v>750</v>
      </c>
      <c r="H34" s="11">
        <v>1250</v>
      </c>
      <c r="I34" s="3"/>
      <c r="J34" s="3"/>
      <c r="K34" s="3"/>
      <c r="L34" s="3"/>
    </row>
    <row r="35" spans="1:12" x14ac:dyDescent="0.25">
      <c r="A35" s="37" t="s">
        <v>68</v>
      </c>
      <c r="B35" s="3"/>
      <c r="C35" s="15">
        <v>26</v>
      </c>
      <c r="D35" s="94"/>
      <c r="E35" s="15">
        <v>22</v>
      </c>
      <c r="F35" s="15">
        <v>94</v>
      </c>
      <c r="G35" s="15">
        <v>90</v>
      </c>
      <c r="H35" s="15">
        <v>65</v>
      </c>
      <c r="I35" s="3"/>
      <c r="J35" s="3"/>
      <c r="K35" s="3"/>
      <c r="L35" s="3"/>
    </row>
    <row r="36" spans="1:12" x14ac:dyDescent="0.25">
      <c r="A36" s="9" t="s">
        <v>83</v>
      </c>
      <c r="B36" s="3"/>
      <c r="C36" s="11">
        <v>4737</v>
      </c>
      <c r="D36" s="94"/>
      <c r="E36" s="11">
        <f>SUM(E28:E35)</f>
        <v>5113</v>
      </c>
      <c r="F36" s="11">
        <f>SUM(F28:F35)</f>
        <v>5287</v>
      </c>
      <c r="G36" s="11">
        <f>SUM(G28:G35)</f>
        <v>5249</v>
      </c>
      <c r="H36" s="11">
        <f>SUM(H28:H35)</f>
        <v>5457</v>
      </c>
      <c r="I36" s="3"/>
      <c r="J36" s="3"/>
      <c r="K36" s="3"/>
      <c r="L36" s="3"/>
    </row>
    <row r="37" spans="1:12" x14ac:dyDescent="0.25">
      <c r="A37" s="3"/>
      <c r="B37" s="3"/>
      <c r="C37" s="28"/>
      <c r="D37" s="104"/>
      <c r="E37" s="28"/>
      <c r="F37" s="28"/>
      <c r="G37" s="28"/>
      <c r="H37" s="28"/>
      <c r="I37" s="3"/>
      <c r="J37" s="3"/>
      <c r="K37" s="3"/>
      <c r="L37" s="3"/>
    </row>
    <row r="38" spans="1:12" x14ac:dyDescent="0.25">
      <c r="A38" s="10" t="s">
        <v>84</v>
      </c>
      <c r="B38" s="3"/>
      <c r="C38" s="11">
        <v>33</v>
      </c>
      <c r="D38" s="94"/>
      <c r="E38" s="11">
        <v>33</v>
      </c>
      <c r="F38" s="11">
        <v>29</v>
      </c>
      <c r="G38" s="11">
        <v>30</v>
      </c>
      <c r="H38" s="11">
        <v>31</v>
      </c>
      <c r="I38" s="3"/>
      <c r="J38" s="3"/>
      <c r="K38" s="3"/>
      <c r="L38" s="3"/>
    </row>
    <row r="39" spans="1:12" x14ac:dyDescent="0.25">
      <c r="A39" s="10" t="s">
        <v>53</v>
      </c>
      <c r="B39" s="3"/>
      <c r="C39" s="11">
        <v>15434</v>
      </c>
      <c r="D39" s="94"/>
      <c r="E39" s="11">
        <v>15330</v>
      </c>
      <c r="F39" s="11">
        <v>15177</v>
      </c>
      <c r="G39" s="11">
        <v>15239</v>
      </c>
      <c r="H39" s="11">
        <v>15188</v>
      </c>
      <c r="I39" s="3"/>
      <c r="J39" s="3"/>
      <c r="K39" s="3"/>
      <c r="L39" s="3"/>
    </row>
    <row r="40" spans="1:12" x14ac:dyDescent="0.25">
      <c r="A40" s="10" t="s">
        <v>73</v>
      </c>
      <c r="B40" s="3"/>
      <c r="C40" s="11">
        <v>154</v>
      </c>
      <c r="D40" s="94"/>
      <c r="E40" s="11">
        <v>118</v>
      </c>
      <c r="F40" s="11">
        <v>219</v>
      </c>
      <c r="G40" s="11">
        <v>226</v>
      </c>
      <c r="H40" s="11">
        <v>195</v>
      </c>
      <c r="I40" s="3"/>
      <c r="J40" s="3"/>
      <c r="K40" s="3"/>
      <c r="L40" s="3"/>
    </row>
    <row r="41" spans="1:12" x14ac:dyDescent="0.25">
      <c r="A41" s="10" t="s">
        <v>85</v>
      </c>
      <c r="B41" s="3"/>
      <c r="C41" s="11">
        <v>541</v>
      </c>
      <c r="D41" s="94"/>
      <c r="E41" s="11">
        <v>562</v>
      </c>
      <c r="F41" s="11">
        <v>429</v>
      </c>
      <c r="G41" s="11">
        <v>383</v>
      </c>
      <c r="H41" s="11">
        <v>445</v>
      </c>
      <c r="I41" s="3"/>
      <c r="J41" s="3"/>
      <c r="K41" s="3"/>
      <c r="L41" s="3"/>
    </row>
    <row r="42" spans="1:12" x14ac:dyDescent="0.25">
      <c r="A42" s="37" t="s">
        <v>183</v>
      </c>
      <c r="B42" s="3"/>
      <c r="C42" s="15">
        <v>1906</v>
      </c>
      <c r="D42" s="94"/>
      <c r="E42" s="15">
        <v>1917</v>
      </c>
      <c r="F42" s="15">
        <f>1860+141</f>
        <v>2001</v>
      </c>
      <c r="G42" s="15">
        <f>1795+141</f>
        <v>1936</v>
      </c>
      <c r="H42" s="15">
        <f>1782+141</f>
        <v>1923</v>
      </c>
      <c r="I42" s="3"/>
      <c r="J42" s="3"/>
      <c r="K42" s="3"/>
      <c r="L42" s="3"/>
    </row>
    <row r="43" spans="1:12" x14ac:dyDescent="0.25">
      <c r="A43" s="9" t="s">
        <v>182</v>
      </c>
      <c r="B43" s="3"/>
      <c r="C43" s="11">
        <v>22805</v>
      </c>
      <c r="D43" s="94"/>
      <c r="E43" s="11">
        <f>SUM(E36:E42)</f>
        <v>23073</v>
      </c>
      <c r="F43" s="11">
        <f>SUM(F36:F42)</f>
        <v>23142</v>
      </c>
      <c r="G43" s="11">
        <f>SUM(G36:G42)</f>
        <v>23063</v>
      </c>
      <c r="H43" s="11">
        <f>SUM(H36:H42)</f>
        <v>23239</v>
      </c>
      <c r="I43" s="3"/>
      <c r="J43" s="3"/>
      <c r="K43" s="3"/>
      <c r="L43" s="3"/>
    </row>
    <row r="44" spans="1:12" x14ac:dyDescent="0.25">
      <c r="A44" s="3"/>
      <c r="B44" s="3"/>
      <c r="C44" s="28"/>
      <c r="D44" s="104"/>
      <c r="E44" s="28"/>
      <c r="F44" s="28"/>
      <c r="G44" s="28"/>
      <c r="H44" s="28"/>
      <c r="I44" s="3"/>
      <c r="J44" s="3"/>
      <c r="K44" s="3"/>
      <c r="L44" s="3"/>
    </row>
    <row r="45" spans="1:12" x14ac:dyDescent="0.25">
      <c r="A45" s="22" t="s">
        <v>181</v>
      </c>
      <c r="B45" s="3"/>
      <c r="C45" s="15">
        <v>5342</v>
      </c>
      <c r="D45" s="94"/>
      <c r="E45" s="15">
        <v>5269</v>
      </c>
      <c r="F45" s="15">
        <f>5821-127</f>
        <v>5694</v>
      </c>
      <c r="G45" s="15">
        <f>5925-127</f>
        <v>5798</v>
      </c>
      <c r="H45" s="15">
        <f>5705-127</f>
        <v>5578</v>
      </c>
      <c r="I45" s="3"/>
      <c r="J45" s="3"/>
      <c r="K45" s="3"/>
      <c r="L45" s="3"/>
    </row>
    <row r="46" spans="1:12" x14ac:dyDescent="0.25">
      <c r="A46" s="5" t="s">
        <v>180</v>
      </c>
      <c r="B46" s="3"/>
      <c r="C46" s="24">
        <v>28147</v>
      </c>
      <c r="D46" s="94"/>
      <c r="E46" s="24">
        <f>SUM(E43:E45)</f>
        <v>28342</v>
      </c>
      <c r="F46" s="24">
        <f>SUM(F43:F45)</f>
        <v>28836</v>
      </c>
      <c r="G46" s="24">
        <f>SUM(G43:G45)</f>
        <v>28861</v>
      </c>
      <c r="H46" s="24">
        <f>SUM(H43:H45)</f>
        <v>28817</v>
      </c>
      <c r="I46" s="3"/>
      <c r="J46" s="3"/>
      <c r="K46" s="3"/>
      <c r="L46" s="3"/>
    </row>
    <row r="47" spans="1:12" x14ac:dyDescent="0.25">
      <c r="A47" s="3"/>
      <c r="B47" s="3"/>
      <c r="C47" s="3"/>
      <c r="D47" s="91"/>
      <c r="E47" s="3"/>
      <c r="F47" s="3"/>
      <c r="G47" s="3"/>
      <c r="H47" s="3"/>
      <c r="I47" s="3"/>
      <c r="J47" s="3"/>
      <c r="K47" s="3"/>
      <c r="L47" s="3"/>
    </row>
    <row r="48" spans="1:12" x14ac:dyDescent="0.25">
      <c r="A48" s="128"/>
      <c r="B48" s="130"/>
      <c r="C48" s="130"/>
      <c r="D48" s="132"/>
      <c r="E48" s="132"/>
      <c r="F48" s="130"/>
      <c r="G48" s="130"/>
      <c r="H48" s="130"/>
      <c r="I48" s="3"/>
    </row>
    <row r="49" spans="1:9" x14ac:dyDescent="0.25">
      <c r="A49" s="130"/>
      <c r="B49" s="130"/>
      <c r="C49" s="130"/>
      <c r="D49" s="132"/>
      <c r="E49" s="132"/>
      <c r="F49" s="130"/>
      <c r="G49" s="130"/>
      <c r="H49" s="130"/>
      <c r="I49" s="3"/>
    </row>
    <row r="50" spans="1:9" x14ac:dyDescent="0.25">
      <c r="A50" s="130"/>
      <c r="B50" s="130"/>
      <c r="C50" s="130"/>
      <c r="D50" s="132"/>
      <c r="E50" s="132"/>
      <c r="F50" s="130"/>
      <c r="G50" s="130"/>
      <c r="H50" s="130"/>
      <c r="I50" s="3"/>
    </row>
    <row r="51" spans="1:9" x14ac:dyDescent="0.25">
      <c r="A51" s="36"/>
      <c r="B51" s="36"/>
      <c r="C51" s="36"/>
      <c r="D51" s="105"/>
      <c r="E51" s="36"/>
      <c r="F51" s="36"/>
      <c r="G51" s="36"/>
      <c r="H51" s="36"/>
      <c r="I51" s="3"/>
    </row>
    <row r="52" spans="1:9" x14ac:dyDescent="0.25">
      <c r="A52" s="36"/>
      <c r="B52" s="36"/>
      <c r="C52" s="36"/>
      <c r="D52" s="105"/>
      <c r="E52" s="36"/>
      <c r="F52" s="36"/>
      <c r="G52" s="36"/>
      <c r="H52" s="36"/>
      <c r="I52" s="3"/>
    </row>
  </sheetData>
  <mergeCells count="1">
    <mergeCell ref="A48:H50"/>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zoomScaleSheetLayoutView="100" workbookViewId="0"/>
  </sheetViews>
  <sheetFormatPr defaultColWidth="21.44140625" defaultRowHeight="13.2" x14ac:dyDescent="0.25"/>
  <cols>
    <col min="1" max="1" width="63.21875" customWidth="1"/>
    <col min="2" max="2" width="1.77734375" customWidth="1"/>
    <col min="3" max="3" width="12.5546875" customWidth="1"/>
    <col min="4" max="4" width="1.77734375" style="98" customWidth="1"/>
    <col min="5" max="9" width="12.5546875" customWidth="1"/>
  </cols>
  <sheetData>
    <row r="1" spans="1:14" x14ac:dyDescent="0.25">
      <c r="A1" s="2" t="s">
        <v>0</v>
      </c>
      <c r="B1" s="3"/>
      <c r="C1" s="3"/>
      <c r="D1" s="91"/>
      <c r="E1" s="3"/>
      <c r="F1" s="3"/>
      <c r="G1" s="3"/>
      <c r="H1" s="3"/>
      <c r="I1" s="3"/>
      <c r="J1" s="3"/>
    </row>
    <row r="2" spans="1:14" x14ac:dyDescent="0.25">
      <c r="A2" s="2" t="s">
        <v>86</v>
      </c>
      <c r="B2" s="3"/>
      <c r="C2" s="3"/>
      <c r="D2" s="91"/>
      <c r="E2" s="3"/>
      <c r="F2" s="3"/>
      <c r="G2" s="3"/>
      <c r="H2" s="3"/>
      <c r="I2" s="3"/>
      <c r="J2" s="3"/>
    </row>
    <row r="3" spans="1:14" x14ac:dyDescent="0.25">
      <c r="A3" s="2" t="s">
        <v>2</v>
      </c>
      <c r="B3" s="3"/>
      <c r="C3" s="3"/>
      <c r="D3" s="91"/>
      <c r="E3" s="3"/>
      <c r="F3" s="3"/>
      <c r="G3" s="3"/>
      <c r="H3" s="3"/>
      <c r="I3" s="3"/>
      <c r="J3" s="3"/>
    </row>
    <row r="4" spans="1:14" x14ac:dyDescent="0.25">
      <c r="A4" s="3"/>
      <c r="B4" s="3"/>
      <c r="C4" s="4">
        <v>2017</v>
      </c>
      <c r="D4" s="91"/>
      <c r="E4" s="4">
        <v>2016</v>
      </c>
      <c r="F4" s="3"/>
      <c r="G4" s="3"/>
      <c r="H4" s="3"/>
      <c r="I4" s="3"/>
      <c r="J4" s="3"/>
    </row>
    <row r="5" spans="1:14" x14ac:dyDescent="0.25">
      <c r="A5" s="5" t="s">
        <v>44</v>
      </c>
      <c r="B5" s="3"/>
      <c r="C5" s="119" t="s">
        <v>5</v>
      </c>
      <c r="D5" s="93"/>
      <c r="E5" s="6" t="s">
        <v>4</v>
      </c>
      <c r="F5" s="6" t="s">
        <v>6</v>
      </c>
      <c r="G5" s="6" t="s">
        <v>7</v>
      </c>
      <c r="H5" s="6" t="s">
        <v>8</v>
      </c>
      <c r="I5" s="6" t="s">
        <v>9</v>
      </c>
      <c r="J5" s="3"/>
    </row>
    <row r="6" spans="1:14" x14ac:dyDescent="0.25">
      <c r="A6" s="53" t="s">
        <v>10</v>
      </c>
      <c r="B6" s="3"/>
      <c r="C6" s="3"/>
      <c r="D6" s="91"/>
      <c r="E6" s="3"/>
      <c r="F6" s="3"/>
      <c r="G6" s="3"/>
      <c r="H6" s="3"/>
      <c r="I6" s="3"/>
      <c r="J6" s="3"/>
    </row>
    <row r="7" spans="1:14" x14ac:dyDescent="0.25">
      <c r="A7" s="9" t="s">
        <v>87</v>
      </c>
      <c r="B7" s="3"/>
      <c r="C7" s="3"/>
      <c r="D7" s="91"/>
      <c r="E7" s="3"/>
      <c r="F7" s="3"/>
      <c r="G7" s="3"/>
      <c r="H7" s="3"/>
      <c r="I7" s="3"/>
      <c r="J7" s="3"/>
    </row>
    <row r="8" spans="1:14" x14ac:dyDescent="0.25">
      <c r="A8" s="3"/>
      <c r="B8" s="3"/>
      <c r="C8" s="3"/>
      <c r="D8" s="91"/>
      <c r="E8" s="3"/>
      <c r="F8" s="3"/>
      <c r="G8" s="3"/>
      <c r="H8" s="3"/>
      <c r="I8" s="3"/>
      <c r="J8" s="3"/>
    </row>
    <row r="9" spans="1:14" x14ac:dyDescent="0.25">
      <c r="A9" s="9" t="s">
        <v>88</v>
      </c>
      <c r="B9" s="3"/>
      <c r="C9" s="54"/>
      <c r="D9" s="103"/>
      <c r="E9" s="54"/>
      <c r="F9" s="54"/>
      <c r="G9" s="54"/>
      <c r="H9" s="54"/>
      <c r="I9" s="54"/>
      <c r="J9" s="3"/>
    </row>
    <row r="10" spans="1:14" x14ac:dyDescent="0.25">
      <c r="A10" s="10" t="s">
        <v>186</v>
      </c>
      <c r="B10" s="3"/>
      <c r="C10" s="121">
        <v>294</v>
      </c>
      <c r="D10" s="94"/>
      <c r="E10" s="19">
        <v>835</v>
      </c>
      <c r="F10" s="19">
        <v>-9</v>
      </c>
      <c r="G10" s="19">
        <v>220</v>
      </c>
      <c r="H10" s="19">
        <v>394</v>
      </c>
      <c r="I10" s="19">
        <v>230</v>
      </c>
      <c r="J10" s="3"/>
      <c r="K10" s="3"/>
      <c r="L10" s="3"/>
      <c r="M10" s="3"/>
      <c r="N10" s="3"/>
    </row>
    <row r="11" spans="1:14" x14ac:dyDescent="0.25">
      <c r="A11" s="29" t="s">
        <v>89</v>
      </c>
      <c r="B11" s="3"/>
      <c r="C11" s="122"/>
      <c r="D11" s="104"/>
      <c r="E11" s="28"/>
      <c r="F11" s="28"/>
      <c r="G11" s="28"/>
      <c r="H11" s="28"/>
      <c r="I11" s="28"/>
      <c r="J11" s="3"/>
      <c r="K11" s="3"/>
      <c r="L11" s="3"/>
      <c r="M11" s="3"/>
      <c r="N11" s="3"/>
    </row>
    <row r="12" spans="1:14" x14ac:dyDescent="0.25">
      <c r="A12" s="55" t="s">
        <v>90</v>
      </c>
      <c r="B12" s="3"/>
      <c r="C12" s="122"/>
      <c r="D12" s="104"/>
      <c r="E12" s="28"/>
      <c r="F12" s="28"/>
      <c r="G12" s="28"/>
      <c r="H12" s="28"/>
      <c r="I12" s="28"/>
      <c r="J12" s="3"/>
      <c r="K12" s="3"/>
      <c r="L12" s="3"/>
      <c r="M12" s="3"/>
      <c r="N12" s="3"/>
    </row>
    <row r="13" spans="1:14" x14ac:dyDescent="0.25">
      <c r="A13" s="56" t="s">
        <v>21</v>
      </c>
      <c r="B13" s="3"/>
      <c r="C13" s="121">
        <v>545</v>
      </c>
      <c r="D13" s="94"/>
      <c r="E13" s="19">
        <v>2276</v>
      </c>
      <c r="F13" s="19">
        <v>555</v>
      </c>
      <c r="G13" s="19">
        <v>575</v>
      </c>
      <c r="H13" s="19">
        <v>572</v>
      </c>
      <c r="I13" s="19">
        <v>574</v>
      </c>
      <c r="J13" s="3"/>
      <c r="K13" s="3"/>
      <c r="L13" s="3"/>
      <c r="M13" s="3"/>
      <c r="N13" s="3"/>
    </row>
    <row r="14" spans="1:14" x14ac:dyDescent="0.25">
      <c r="A14" s="56" t="s">
        <v>91</v>
      </c>
      <c r="B14" s="3"/>
      <c r="C14" s="121">
        <v>20</v>
      </c>
      <c r="D14" s="94"/>
      <c r="E14" s="19">
        <v>71</v>
      </c>
      <c r="F14" s="19">
        <v>17</v>
      </c>
      <c r="G14" s="19">
        <v>15</v>
      </c>
      <c r="H14" s="19">
        <v>18</v>
      </c>
      <c r="I14" s="19">
        <v>21</v>
      </c>
      <c r="J14" s="3"/>
      <c r="K14" s="3"/>
      <c r="L14" s="3"/>
      <c r="M14" s="3"/>
      <c r="N14" s="3"/>
    </row>
    <row r="15" spans="1:14" x14ac:dyDescent="0.25">
      <c r="A15" s="56" t="s">
        <v>24</v>
      </c>
      <c r="B15" s="3"/>
      <c r="C15" s="121">
        <v>190</v>
      </c>
      <c r="D15" s="94"/>
      <c r="E15" s="19">
        <v>761</v>
      </c>
      <c r="F15" s="19">
        <v>188</v>
      </c>
      <c r="G15" s="19">
        <v>188</v>
      </c>
      <c r="H15" s="19">
        <v>189</v>
      </c>
      <c r="I15" s="19">
        <v>196</v>
      </c>
      <c r="J15" s="3"/>
      <c r="K15" s="3"/>
      <c r="L15" s="3"/>
      <c r="M15" s="3"/>
      <c r="N15" s="3"/>
    </row>
    <row r="16" spans="1:14" x14ac:dyDescent="0.25">
      <c r="A16" s="56" t="s">
        <v>173</v>
      </c>
      <c r="B16" s="3"/>
      <c r="C16" s="121">
        <v>107</v>
      </c>
      <c r="D16" s="94"/>
      <c r="E16" s="19">
        <v>324</v>
      </c>
      <c r="F16" s="19">
        <v>-5</v>
      </c>
      <c r="G16" s="19">
        <v>109</v>
      </c>
      <c r="H16" s="19">
        <v>141</v>
      </c>
      <c r="I16" s="19">
        <v>79</v>
      </c>
      <c r="J16" s="3"/>
      <c r="K16" s="3"/>
      <c r="L16" s="3"/>
      <c r="M16" s="3"/>
      <c r="N16" s="3"/>
    </row>
    <row r="17" spans="1:14" x14ac:dyDescent="0.25">
      <c r="A17" s="56" t="s">
        <v>20</v>
      </c>
      <c r="B17" s="3"/>
      <c r="C17" s="121">
        <v>13</v>
      </c>
      <c r="D17" s="94"/>
      <c r="E17" s="19">
        <v>61</v>
      </c>
      <c r="F17" s="19">
        <v>16</v>
      </c>
      <c r="G17" s="19">
        <v>18</v>
      </c>
      <c r="H17" s="19">
        <v>15</v>
      </c>
      <c r="I17" s="19">
        <v>12</v>
      </c>
      <c r="J17" s="3"/>
      <c r="K17" s="3"/>
      <c r="L17" s="3"/>
      <c r="M17" s="3"/>
      <c r="N17" s="3"/>
    </row>
    <row r="18" spans="1:14" x14ac:dyDescent="0.25">
      <c r="A18" s="56" t="s">
        <v>92</v>
      </c>
      <c r="B18" s="3"/>
      <c r="C18" s="121">
        <v>6</v>
      </c>
      <c r="D18" s="94"/>
      <c r="E18" s="19">
        <v>-3</v>
      </c>
      <c r="F18" s="19">
        <v>28</v>
      </c>
      <c r="G18" s="19">
        <v>30</v>
      </c>
      <c r="H18" s="19">
        <v>-71</v>
      </c>
      <c r="I18" s="19">
        <v>10</v>
      </c>
      <c r="J18" s="3"/>
      <c r="K18" s="3"/>
      <c r="L18" s="3"/>
      <c r="M18" s="3"/>
      <c r="N18" s="3"/>
    </row>
    <row r="19" spans="1:14" x14ac:dyDescent="0.25">
      <c r="A19" s="56" t="s">
        <v>200</v>
      </c>
      <c r="B19" s="3"/>
      <c r="C19" s="121">
        <v>0</v>
      </c>
      <c r="D19" s="94"/>
      <c r="E19" s="19">
        <v>11</v>
      </c>
      <c r="F19" s="19">
        <v>0</v>
      </c>
      <c r="G19" s="19">
        <v>50</v>
      </c>
      <c r="H19" s="19">
        <v>0</v>
      </c>
      <c r="I19" s="19">
        <v>-39</v>
      </c>
      <c r="J19" s="3"/>
      <c r="K19" s="3"/>
      <c r="L19" s="3"/>
      <c r="M19" s="3"/>
      <c r="N19" s="3"/>
    </row>
    <row r="20" spans="1:14" x14ac:dyDescent="0.25">
      <c r="A20" s="56" t="s">
        <v>28</v>
      </c>
      <c r="B20" s="3"/>
      <c r="C20" s="121">
        <v>0</v>
      </c>
      <c r="D20" s="94"/>
      <c r="E20" s="19">
        <v>140</v>
      </c>
      <c r="F20" s="19">
        <v>0</v>
      </c>
      <c r="G20" s="19">
        <v>140</v>
      </c>
      <c r="H20" s="19">
        <v>0</v>
      </c>
      <c r="I20" s="19">
        <v>0</v>
      </c>
      <c r="J20" s="3"/>
      <c r="K20" s="3"/>
      <c r="L20" s="3"/>
      <c r="M20" s="3"/>
      <c r="N20" s="3"/>
    </row>
    <row r="21" spans="1:14" x14ac:dyDescent="0.25">
      <c r="A21" s="56" t="s">
        <v>22</v>
      </c>
      <c r="B21" s="3"/>
      <c r="C21" s="121">
        <v>0</v>
      </c>
      <c r="D21" s="94"/>
      <c r="E21" s="19">
        <v>484</v>
      </c>
      <c r="F21" s="19">
        <v>484</v>
      </c>
      <c r="G21" s="19">
        <v>0</v>
      </c>
      <c r="H21" s="19">
        <v>0</v>
      </c>
      <c r="I21" s="19">
        <v>0</v>
      </c>
      <c r="J21" s="3"/>
      <c r="K21" s="3"/>
      <c r="L21" s="3"/>
      <c r="M21" s="3"/>
      <c r="N21" s="3"/>
    </row>
    <row r="22" spans="1:14" x14ac:dyDescent="0.25">
      <c r="A22" s="57" t="s">
        <v>93</v>
      </c>
      <c r="B22" s="3"/>
      <c r="C22" s="123">
        <v>-3</v>
      </c>
      <c r="D22" s="94"/>
      <c r="E22" s="40">
        <v>34</v>
      </c>
      <c r="F22" s="40">
        <v>2</v>
      </c>
      <c r="G22" s="40">
        <v>22</v>
      </c>
      <c r="H22" s="40">
        <v>0</v>
      </c>
      <c r="I22" s="40">
        <v>10</v>
      </c>
      <c r="J22" s="3"/>
      <c r="K22" s="3"/>
      <c r="L22" s="3"/>
      <c r="M22" s="3"/>
      <c r="N22" s="3"/>
    </row>
    <row r="23" spans="1:14" x14ac:dyDescent="0.25">
      <c r="A23" s="3"/>
      <c r="B23" s="3"/>
      <c r="C23" s="124">
        <f>SUM(C10:C22)</f>
        <v>1172</v>
      </c>
      <c r="D23" s="94"/>
      <c r="E23" s="50">
        <f>SUM(E10:E22)</f>
        <v>4994</v>
      </c>
      <c r="F23" s="50">
        <f>SUM(F10:F22)</f>
        <v>1276</v>
      </c>
      <c r="G23" s="50">
        <f>SUM(G10:G22)</f>
        <v>1367</v>
      </c>
      <c r="H23" s="50">
        <f>SUM(H10:H22)</f>
        <v>1258</v>
      </c>
      <c r="I23" s="50">
        <f>SUM(I10:I22)</f>
        <v>1093</v>
      </c>
      <c r="J23" s="3"/>
      <c r="K23" s="3"/>
      <c r="L23" s="3"/>
      <c r="M23" s="3"/>
      <c r="N23" s="3"/>
    </row>
    <row r="24" spans="1:14" x14ac:dyDescent="0.25">
      <c r="A24" s="37" t="s">
        <v>94</v>
      </c>
      <c r="B24" s="3"/>
      <c r="C24" s="123">
        <v>-178</v>
      </c>
      <c r="D24" s="94"/>
      <c r="E24" s="40">
        <v>14</v>
      </c>
      <c r="F24" s="40">
        <v>-18</v>
      </c>
      <c r="G24" s="40">
        <v>117</v>
      </c>
      <c r="H24" s="40">
        <v>35</v>
      </c>
      <c r="I24" s="40">
        <v>-120</v>
      </c>
      <c r="J24" s="3"/>
      <c r="K24" s="3"/>
      <c r="L24" s="3"/>
      <c r="M24" s="3"/>
      <c r="N24" s="3"/>
    </row>
    <row r="25" spans="1:14" x14ac:dyDescent="0.25">
      <c r="A25" s="3"/>
      <c r="B25" s="3"/>
      <c r="C25" s="121">
        <f>C23+C24</f>
        <v>994</v>
      </c>
      <c r="D25" s="94"/>
      <c r="E25" s="19">
        <f>E23+E24</f>
        <v>5008</v>
      </c>
      <c r="F25" s="19">
        <f>F23+F24</f>
        <v>1258</v>
      </c>
      <c r="G25" s="19">
        <f>G23+G24</f>
        <v>1484</v>
      </c>
      <c r="H25" s="19">
        <f>H23+H24</f>
        <v>1293</v>
      </c>
      <c r="I25" s="19">
        <f>I23+I24</f>
        <v>973</v>
      </c>
      <c r="J25" s="3"/>
      <c r="K25" s="3"/>
      <c r="L25" s="3"/>
      <c r="M25" s="3"/>
      <c r="N25" s="3"/>
    </row>
    <row r="26" spans="1:14" x14ac:dyDescent="0.25">
      <c r="A26" s="10" t="s">
        <v>187</v>
      </c>
      <c r="B26" s="3"/>
      <c r="C26" s="121">
        <v>-160</v>
      </c>
      <c r="D26" s="94"/>
      <c r="E26" s="19">
        <v>-295</v>
      </c>
      <c r="F26" s="19">
        <v>-81</v>
      </c>
      <c r="G26" s="19">
        <v>-59</v>
      </c>
      <c r="H26" s="19">
        <v>-18</v>
      </c>
      <c r="I26" s="19">
        <v>-137</v>
      </c>
      <c r="J26" s="3"/>
      <c r="K26" s="3"/>
      <c r="L26" s="3"/>
      <c r="M26" s="3"/>
      <c r="N26" s="3"/>
    </row>
    <row r="27" spans="1:14" x14ac:dyDescent="0.25">
      <c r="A27" s="37" t="s">
        <v>46</v>
      </c>
      <c r="B27" s="3"/>
      <c r="C27" s="123">
        <v>-238</v>
      </c>
      <c r="D27" s="94"/>
      <c r="E27" s="40">
        <v>-756</v>
      </c>
      <c r="F27" s="40">
        <v>-124</v>
      </c>
      <c r="G27" s="40">
        <v>-240</v>
      </c>
      <c r="H27" s="40">
        <v>-154</v>
      </c>
      <c r="I27" s="40">
        <v>-238</v>
      </c>
      <c r="J27" s="3"/>
      <c r="K27" s="3"/>
      <c r="L27" s="3"/>
      <c r="M27" s="3"/>
      <c r="N27" s="3"/>
    </row>
    <row r="28" spans="1:14" x14ac:dyDescent="0.25">
      <c r="A28" s="37" t="s">
        <v>45</v>
      </c>
      <c r="B28" s="3"/>
      <c r="C28" s="123">
        <f>SUM(C25:C27)</f>
        <v>596</v>
      </c>
      <c r="D28" s="94"/>
      <c r="E28" s="40">
        <f>SUM(E25:E27)</f>
        <v>3957</v>
      </c>
      <c r="F28" s="40">
        <f>SUM(F25:F27)</f>
        <v>1053</v>
      </c>
      <c r="G28" s="40">
        <f>SUM(G25:G27)</f>
        <v>1185</v>
      </c>
      <c r="H28" s="40">
        <f>SUM(H25:H27)</f>
        <v>1121</v>
      </c>
      <c r="I28" s="40">
        <f>SUM(I25:I27)</f>
        <v>598</v>
      </c>
      <c r="J28" s="3"/>
      <c r="K28" s="3"/>
      <c r="L28" s="3"/>
      <c r="M28" s="3"/>
      <c r="N28" s="3"/>
    </row>
    <row r="29" spans="1:14" x14ac:dyDescent="0.25">
      <c r="A29" s="3"/>
      <c r="B29" s="3"/>
      <c r="C29" s="122"/>
      <c r="D29" s="104"/>
      <c r="E29" s="28"/>
      <c r="F29" s="28"/>
      <c r="G29" s="28"/>
      <c r="H29" s="28"/>
      <c r="I29" s="28"/>
      <c r="J29" s="3"/>
      <c r="K29" s="3"/>
      <c r="L29" s="3"/>
      <c r="M29" s="3"/>
      <c r="N29" s="3"/>
    </row>
    <row r="30" spans="1:14" x14ac:dyDescent="0.25">
      <c r="A30" s="9" t="s">
        <v>95</v>
      </c>
      <c r="B30" s="3"/>
      <c r="C30" s="122"/>
      <c r="D30" s="104"/>
      <c r="E30" s="28"/>
      <c r="F30" s="28"/>
      <c r="G30" s="28"/>
      <c r="H30" s="28"/>
      <c r="I30" s="28"/>
      <c r="J30" s="3"/>
      <c r="K30" s="3"/>
      <c r="L30" s="3"/>
      <c r="M30" s="3"/>
      <c r="N30" s="3"/>
    </row>
    <row r="31" spans="1:14" x14ac:dyDescent="0.25">
      <c r="A31" s="10" t="s">
        <v>32</v>
      </c>
      <c r="B31" s="3"/>
      <c r="C31" s="121">
        <v>-486</v>
      </c>
      <c r="D31" s="94"/>
      <c r="E31" s="19">
        <v>-2352</v>
      </c>
      <c r="F31" s="19">
        <v>-604</v>
      </c>
      <c r="G31" s="19">
        <v>-549</v>
      </c>
      <c r="H31" s="19">
        <v>-647</v>
      </c>
      <c r="I31" s="19">
        <v>-552</v>
      </c>
      <c r="J31" s="3"/>
      <c r="K31" s="3"/>
      <c r="L31" s="3"/>
      <c r="M31" s="3"/>
      <c r="N31" s="3"/>
    </row>
    <row r="32" spans="1:14" x14ac:dyDescent="0.25">
      <c r="A32" s="112" t="s">
        <v>170</v>
      </c>
      <c r="B32" s="3"/>
      <c r="C32" s="121">
        <v>-14</v>
      </c>
      <c r="D32" s="94"/>
      <c r="E32" s="19">
        <v>-46</v>
      </c>
      <c r="F32" s="19">
        <v>-3</v>
      </c>
      <c r="G32" s="19">
        <v>-19</v>
      </c>
      <c r="H32" s="19">
        <v>-14</v>
      </c>
      <c r="I32" s="19">
        <v>-10</v>
      </c>
      <c r="J32" s="3"/>
      <c r="K32" s="3"/>
      <c r="L32" s="3"/>
      <c r="M32" s="3"/>
      <c r="N32" s="3"/>
    </row>
    <row r="33" spans="1:14" x14ac:dyDescent="0.25">
      <c r="A33" s="29" t="s">
        <v>96</v>
      </c>
      <c r="B33" s="3"/>
      <c r="C33" s="122"/>
      <c r="D33" s="94"/>
      <c r="E33" s="18"/>
      <c r="F33" s="18"/>
      <c r="G33" s="18"/>
      <c r="H33" s="18"/>
      <c r="I33" s="18"/>
      <c r="J33" s="3"/>
      <c r="K33" s="3"/>
      <c r="L33" s="3"/>
      <c r="M33" s="3"/>
      <c r="N33" s="3"/>
    </row>
    <row r="34" spans="1:14" x14ac:dyDescent="0.25">
      <c r="A34" s="113" t="s">
        <v>171</v>
      </c>
      <c r="B34" s="3"/>
      <c r="C34" s="121">
        <v>-81</v>
      </c>
      <c r="D34" s="94"/>
      <c r="E34" s="19">
        <v>-103</v>
      </c>
      <c r="F34" s="19">
        <v>44</v>
      </c>
      <c r="G34" s="19">
        <v>-42</v>
      </c>
      <c r="H34" s="19">
        <v>32</v>
      </c>
      <c r="I34" s="19">
        <v>-137</v>
      </c>
      <c r="J34" s="3"/>
      <c r="K34" s="3"/>
      <c r="L34" s="3"/>
      <c r="M34" s="3"/>
      <c r="N34" s="3"/>
    </row>
    <row r="35" spans="1:14" x14ac:dyDescent="0.25">
      <c r="A35" s="37" t="s">
        <v>93</v>
      </c>
      <c r="B35" s="3"/>
      <c r="C35" s="123">
        <v>-26</v>
      </c>
      <c r="D35" s="94"/>
      <c r="E35" s="40">
        <v>45</v>
      </c>
      <c r="F35" s="40">
        <v>49</v>
      </c>
      <c r="G35" s="40">
        <v>-11</v>
      </c>
      <c r="H35" s="40">
        <v>47</v>
      </c>
      <c r="I35" s="40">
        <v>-40</v>
      </c>
      <c r="J35" s="3"/>
      <c r="K35" s="3"/>
      <c r="L35" s="3"/>
      <c r="M35" s="3"/>
      <c r="N35" s="3"/>
    </row>
    <row r="36" spans="1:14" x14ac:dyDescent="0.25">
      <c r="A36" s="22" t="s">
        <v>97</v>
      </c>
      <c r="B36" s="3"/>
      <c r="C36" s="123">
        <f>SUM(C31:C35)</f>
        <v>-607</v>
      </c>
      <c r="D36" s="94"/>
      <c r="E36" s="40">
        <f>SUM(E31:E35)</f>
        <v>-2456</v>
      </c>
      <c r="F36" s="40">
        <f>SUM(F31:F35)</f>
        <v>-514</v>
      </c>
      <c r="G36" s="40">
        <f>SUM(G31:G35)</f>
        <v>-621</v>
      </c>
      <c r="H36" s="40">
        <f>SUM(H31:H35)</f>
        <v>-582</v>
      </c>
      <c r="I36" s="40">
        <f>SUM(I31:I35)</f>
        <v>-739</v>
      </c>
      <c r="J36" s="3"/>
      <c r="K36" s="3"/>
      <c r="L36" s="3"/>
      <c r="M36" s="3"/>
      <c r="N36" s="3"/>
    </row>
    <row r="37" spans="1:14" x14ac:dyDescent="0.25">
      <c r="A37" s="3"/>
      <c r="B37" s="3"/>
      <c r="C37" s="122"/>
      <c r="D37" s="104"/>
      <c r="E37" s="28"/>
      <c r="F37" s="28"/>
      <c r="G37" s="28"/>
      <c r="H37" s="28"/>
      <c r="I37" s="28"/>
      <c r="J37" s="3"/>
      <c r="K37" s="3"/>
      <c r="L37" s="3"/>
      <c r="M37" s="3"/>
      <c r="N37" s="3"/>
    </row>
    <row r="38" spans="1:14" x14ac:dyDescent="0.25">
      <c r="A38" s="9" t="s">
        <v>98</v>
      </c>
      <c r="B38" s="3"/>
      <c r="C38" s="122"/>
      <c r="D38" s="104"/>
      <c r="E38" s="28"/>
      <c r="F38" s="28"/>
      <c r="G38" s="28"/>
      <c r="H38" s="28"/>
      <c r="I38" s="28"/>
      <c r="J38" s="3"/>
      <c r="K38" s="3"/>
      <c r="L38" s="3"/>
      <c r="M38" s="3"/>
      <c r="N38" s="3"/>
    </row>
    <row r="39" spans="1:14" x14ac:dyDescent="0.25">
      <c r="A39" s="120" t="s">
        <v>188</v>
      </c>
      <c r="B39" s="3"/>
      <c r="C39" s="121">
        <v>336</v>
      </c>
      <c r="D39" s="94"/>
      <c r="E39" s="19">
        <v>0</v>
      </c>
      <c r="F39" s="19">
        <v>-250</v>
      </c>
      <c r="G39" s="19">
        <v>0</v>
      </c>
      <c r="H39" s="19">
        <v>45</v>
      </c>
      <c r="I39" s="19">
        <v>205</v>
      </c>
      <c r="J39" s="3"/>
      <c r="K39" s="3"/>
      <c r="L39" s="3"/>
      <c r="M39" s="3"/>
      <c r="N39" s="3"/>
    </row>
    <row r="40" spans="1:14" x14ac:dyDescent="0.25">
      <c r="A40" s="120" t="s">
        <v>189</v>
      </c>
      <c r="B40" s="3"/>
      <c r="C40" s="121">
        <v>-53</v>
      </c>
      <c r="D40" s="94"/>
      <c r="E40" s="19">
        <v>-538</v>
      </c>
      <c r="F40" s="19">
        <v>-57</v>
      </c>
      <c r="G40" s="19">
        <v>-215</v>
      </c>
      <c r="H40" s="19">
        <v>-385</v>
      </c>
      <c r="I40" s="19">
        <v>119</v>
      </c>
      <c r="J40" s="3"/>
      <c r="K40" s="3"/>
      <c r="L40" s="3"/>
      <c r="M40" s="3"/>
      <c r="N40" s="3"/>
    </row>
    <row r="41" spans="1:14" x14ac:dyDescent="0.25">
      <c r="A41" s="120" t="s">
        <v>196</v>
      </c>
      <c r="B41" s="3"/>
      <c r="C41" s="121"/>
      <c r="D41" s="94"/>
      <c r="E41" s="19"/>
      <c r="F41" s="19"/>
      <c r="G41" s="19"/>
      <c r="H41" s="19"/>
      <c r="I41" s="19"/>
      <c r="J41" s="3"/>
      <c r="K41" s="3"/>
      <c r="L41" s="3"/>
      <c r="M41" s="3"/>
      <c r="N41" s="3"/>
    </row>
    <row r="42" spans="1:14" x14ac:dyDescent="0.25">
      <c r="A42" s="55" t="s">
        <v>99</v>
      </c>
      <c r="B42" s="3"/>
      <c r="C42" s="121">
        <v>-3</v>
      </c>
      <c r="D42" s="94"/>
      <c r="E42" s="19">
        <v>-45</v>
      </c>
      <c r="F42" s="19">
        <v>-28</v>
      </c>
      <c r="G42" s="19">
        <v>25</v>
      </c>
      <c r="H42" s="19">
        <v>-23</v>
      </c>
      <c r="I42" s="19">
        <v>-19</v>
      </c>
      <c r="J42" s="3"/>
      <c r="K42" s="3"/>
      <c r="L42" s="3"/>
      <c r="M42" s="3"/>
      <c r="N42" s="3"/>
    </row>
    <row r="43" spans="1:14" x14ac:dyDescent="0.25">
      <c r="A43" s="10" t="s">
        <v>100</v>
      </c>
      <c r="B43" s="3"/>
      <c r="C43" s="121" t="s">
        <v>192</v>
      </c>
      <c r="D43" s="94"/>
      <c r="E43" s="19">
        <v>-17</v>
      </c>
      <c r="F43" s="19">
        <v>-17</v>
      </c>
      <c r="G43" s="19">
        <v>0</v>
      </c>
      <c r="H43" s="19">
        <v>0</v>
      </c>
      <c r="I43" s="19">
        <v>0</v>
      </c>
      <c r="J43" s="3"/>
      <c r="K43" s="3"/>
      <c r="L43" s="3"/>
      <c r="M43" s="3"/>
      <c r="N43" s="3"/>
    </row>
    <row r="44" spans="1:14" x14ac:dyDescent="0.25">
      <c r="A44" s="10" t="s">
        <v>101</v>
      </c>
      <c r="B44" s="3"/>
      <c r="C44" s="121">
        <v>-247</v>
      </c>
      <c r="D44" s="94"/>
      <c r="E44" s="19">
        <v>-988</v>
      </c>
      <c r="F44" s="19">
        <v>-247</v>
      </c>
      <c r="G44" s="19">
        <v>-247</v>
      </c>
      <c r="H44" s="19">
        <v>-247</v>
      </c>
      <c r="I44" s="19">
        <v>-247</v>
      </c>
      <c r="J44" s="3"/>
      <c r="K44" s="3"/>
      <c r="L44" s="3"/>
      <c r="M44" s="3"/>
      <c r="N44" s="3"/>
    </row>
    <row r="45" spans="1:14" x14ac:dyDescent="0.25">
      <c r="A45" s="37" t="s">
        <v>93</v>
      </c>
      <c r="B45" s="3"/>
      <c r="C45" s="123" t="s">
        <v>192</v>
      </c>
      <c r="D45" s="94"/>
      <c r="E45" s="40">
        <v>5</v>
      </c>
      <c r="F45" s="40">
        <v>0</v>
      </c>
      <c r="G45" s="40">
        <v>5</v>
      </c>
      <c r="H45" s="40">
        <v>0</v>
      </c>
      <c r="I45" s="40">
        <v>0</v>
      </c>
      <c r="J45" s="3"/>
      <c r="K45" s="3"/>
      <c r="L45" s="3"/>
      <c r="M45" s="3"/>
      <c r="N45" s="3"/>
    </row>
    <row r="46" spans="1:14" x14ac:dyDescent="0.25">
      <c r="A46" s="13" t="s">
        <v>190</v>
      </c>
      <c r="B46" s="3"/>
      <c r="C46" s="123">
        <f>SUM(C39:C45)</f>
        <v>33</v>
      </c>
      <c r="D46" s="94"/>
      <c r="E46" s="40">
        <f>SUM(E39:E45)</f>
        <v>-1583</v>
      </c>
      <c r="F46" s="40">
        <f>SUM(F39:F45)</f>
        <v>-599</v>
      </c>
      <c r="G46" s="40">
        <f>SUM(G39:G45)</f>
        <v>-432</v>
      </c>
      <c r="H46" s="40">
        <f>SUM(H39:H45)</f>
        <v>-610</v>
      </c>
      <c r="I46" s="40">
        <f>SUM(I39:I45)</f>
        <v>58</v>
      </c>
      <c r="J46" s="3"/>
      <c r="K46" s="3"/>
      <c r="L46" s="3"/>
      <c r="M46" s="3"/>
      <c r="N46" s="3"/>
    </row>
    <row r="47" spans="1:14" x14ac:dyDescent="0.25">
      <c r="A47" s="117"/>
      <c r="B47" s="3"/>
      <c r="C47" s="122"/>
      <c r="D47" s="104"/>
      <c r="E47" s="28"/>
      <c r="F47" s="28"/>
      <c r="G47" s="28"/>
      <c r="H47" s="28"/>
      <c r="I47" s="28"/>
      <c r="J47" s="3"/>
      <c r="K47" s="3"/>
      <c r="L47" s="3"/>
      <c r="M47" s="3"/>
      <c r="N47" s="3"/>
    </row>
    <row r="48" spans="1:14" x14ac:dyDescent="0.25">
      <c r="A48" s="9" t="s">
        <v>102</v>
      </c>
      <c r="B48" s="3"/>
      <c r="C48" s="121">
        <f>C28+C36+C46</f>
        <v>22</v>
      </c>
      <c r="D48" s="94"/>
      <c r="E48" s="19">
        <f>E28+E36+E46</f>
        <v>-82</v>
      </c>
      <c r="F48" s="19">
        <f>F28+F36+F46</f>
        <v>-60</v>
      </c>
      <c r="G48" s="19">
        <f>G28+G36+G46</f>
        <v>132</v>
      </c>
      <c r="H48" s="19">
        <f>H28+H36+H46</f>
        <v>-71</v>
      </c>
      <c r="I48" s="19">
        <f>I28+I36+I46</f>
        <v>-83</v>
      </c>
      <c r="J48" s="3"/>
      <c r="K48" s="3"/>
      <c r="L48" s="3"/>
      <c r="M48" s="3"/>
      <c r="N48" s="3"/>
    </row>
    <row r="49" spans="1:14" x14ac:dyDescent="0.25">
      <c r="A49" s="22" t="s">
        <v>191</v>
      </c>
      <c r="B49" s="3"/>
      <c r="C49" s="123">
        <v>-71</v>
      </c>
      <c r="D49" s="94"/>
      <c r="E49" s="40">
        <v>11</v>
      </c>
      <c r="F49" s="40">
        <v>-11</v>
      </c>
      <c r="G49" s="40">
        <v>-143</v>
      </c>
      <c r="H49" s="40">
        <v>-72</v>
      </c>
      <c r="I49" s="40">
        <v>11</v>
      </c>
      <c r="J49" s="3"/>
      <c r="K49" s="3"/>
      <c r="L49" s="3"/>
      <c r="M49" s="3"/>
      <c r="N49" s="3"/>
    </row>
    <row r="50" spans="1:14" x14ac:dyDescent="0.25">
      <c r="A50" s="5" t="s">
        <v>193</v>
      </c>
      <c r="B50" s="3"/>
      <c r="C50" s="125">
        <v>-49</v>
      </c>
      <c r="D50" s="94"/>
      <c r="E50" s="30">
        <v>-71</v>
      </c>
      <c r="F50" s="30">
        <v>-71</v>
      </c>
      <c r="G50" s="30">
        <f>G48+G49</f>
        <v>-11</v>
      </c>
      <c r="H50" s="49">
        <f>H48+H49</f>
        <v>-143</v>
      </c>
      <c r="I50" s="49">
        <f>I48+I49</f>
        <v>-72</v>
      </c>
      <c r="J50" s="3"/>
      <c r="K50" s="3"/>
      <c r="L50" s="3"/>
      <c r="M50" s="3"/>
      <c r="N50" s="3"/>
    </row>
    <row r="51" spans="1:14" x14ac:dyDescent="0.25">
      <c r="A51" s="3"/>
      <c r="B51" s="3"/>
      <c r="C51" s="3"/>
      <c r="D51" s="91"/>
      <c r="E51" s="3"/>
      <c r="F51" s="3"/>
      <c r="G51" s="3"/>
      <c r="H51" s="3"/>
      <c r="I51" s="3"/>
      <c r="J51" s="3"/>
    </row>
    <row r="52" spans="1:14" x14ac:dyDescent="0.25">
      <c r="A52" s="128"/>
      <c r="B52" s="129"/>
      <c r="C52" s="130"/>
      <c r="D52" s="132"/>
      <c r="E52" s="132"/>
      <c r="F52" s="132"/>
      <c r="G52" s="133"/>
      <c r="H52" s="129"/>
      <c r="I52" s="129"/>
      <c r="J52" s="3"/>
    </row>
    <row r="53" spans="1:14" ht="12.6" customHeight="1" x14ac:dyDescent="0.25">
      <c r="A53" s="130"/>
      <c r="B53" s="133"/>
      <c r="C53" s="133"/>
      <c r="D53" s="132"/>
      <c r="E53" s="132"/>
      <c r="F53" s="132"/>
      <c r="G53" s="133"/>
      <c r="H53" s="133"/>
      <c r="I53" s="133"/>
      <c r="J53" s="3"/>
    </row>
    <row r="54" spans="1:14" x14ac:dyDescent="0.25">
      <c r="A54" s="36"/>
      <c r="B54" s="36"/>
      <c r="C54" s="36"/>
      <c r="D54" s="105"/>
      <c r="E54" s="36"/>
      <c r="F54" s="36"/>
      <c r="G54" s="36"/>
      <c r="H54" s="36"/>
      <c r="I54" s="36"/>
      <c r="J54" s="3"/>
    </row>
    <row r="55" spans="1:14" x14ac:dyDescent="0.25">
      <c r="A55" s="36"/>
      <c r="B55" s="36"/>
      <c r="C55" s="36"/>
      <c r="D55" s="105"/>
      <c r="E55" s="36"/>
      <c r="F55" s="36"/>
      <c r="G55" s="36"/>
      <c r="H55" s="36"/>
      <c r="I55" s="36"/>
      <c r="J55" s="3"/>
    </row>
    <row r="56" spans="1:14" x14ac:dyDescent="0.25">
      <c r="A56" s="36"/>
      <c r="B56" s="36"/>
      <c r="C56" s="36"/>
      <c r="D56" s="105"/>
      <c r="E56" s="36"/>
      <c r="F56" s="36"/>
      <c r="G56" s="36"/>
      <c r="H56" s="36"/>
      <c r="I56" s="36"/>
      <c r="J56" s="3"/>
    </row>
  </sheetData>
  <mergeCells count="1">
    <mergeCell ref="A52:I53"/>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heetViews>
  <sheetFormatPr defaultColWidth="21.44140625" defaultRowHeight="13.2" x14ac:dyDescent="0.25"/>
  <cols>
    <col min="1" max="1" width="60.88671875" customWidth="1"/>
    <col min="2" max="2" width="1.77734375" customWidth="1"/>
    <col min="3" max="3" width="12.5546875" customWidth="1"/>
    <col min="4" max="4" width="1.77734375" style="98" customWidth="1"/>
    <col min="5" max="9" width="12.5546875" customWidth="1"/>
  </cols>
  <sheetData>
    <row r="1" spans="1:14" x14ac:dyDescent="0.25">
      <c r="A1" s="2" t="s">
        <v>0</v>
      </c>
      <c r="B1" s="3"/>
      <c r="C1" s="3"/>
      <c r="D1" s="91"/>
      <c r="E1" s="3"/>
      <c r="F1" s="3"/>
      <c r="G1" s="3"/>
      <c r="H1" s="3"/>
      <c r="I1" s="3"/>
      <c r="J1" s="3"/>
    </row>
    <row r="2" spans="1:14" x14ac:dyDescent="0.25">
      <c r="A2" s="2" t="s">
        <v>12</v>
      </c>
      <c r="B2" s="3"/>
      <c r="C2" s="3"/>
      <c r="D2" s="91"/>
      <c r="E2" s="3"/>
      <c r="F2" s="3"/>
      <c r="G2" s="3"/>
      <c r="H2" s="3"/>
      <c r="I2" s="3"/>
      <c r="J2" s="3"/>
    </row>
    <row r="3" spans="1:14" x14ac:dyDescent="0.25">
      <c r="A3" s="2" t="s">
        <v>2</v>
      </c>
      <c r="B3" s="3"/>
      <c r="C3" s="3"/>
      <c r="D3" s="91"/>
      <c r="E3" s="3"/>
      <c r="F3" s="3"/>
      <c r="G3" s="3"/>
      <c r="H3" s="3"/>
      <c r="I3" s="3"/>
      <c r="J3" s="3"/>
    </row>
    <row r="4" spans="1:14" x14ac:dyDescent="0.25">
      <c r="A4" s="3"/>
      <c r="B4" s="3"/>
      <c r="C4" s="4">
        <v>2017</v>
      </c>
      <c r="D4" s="92"/>
      <c r="E4" s="4">
        <v>2016</v>
      </c>
      <c r="F4" s="3"/>
      <c r="G4" s="3"/>
      <c r="H4" s="3"/>
      <c r="I4" s="3"/>
      <c r="J4" s="3"/>
    </row>
    <row r="5" spans="1:14" ht="13.8" thickBot="1" x14ac:dyDescent="0.3">
      <c r="A5" s="5" t="s">
        <v>103</v>
      </c>
      <c r="B5" s="3"/>
      <c r="C5" s="119" t="s">
        <v>5</v>
      </c>
      <c r="D5" s="93"/>
      <c r="E5" s="6" t="s">
        <v>4</v>
      </c>
      <c r="F5" s="6" t="s">
        <v>6</v>
      </c>
      <c r="G5" s="6" t="s">
        <v>7</v>
      </c>
      <c r="H5" s="6" t="s">
        <v>8</v>
      </c>
      <c r="I5" s="6" t="s">
        <v>9</v>
      </c>
      <c r="J5" s="3"/>
    </row>
    <row r="6" spans="1:14" x14ac:dyDescent="0.25">
      <c r="A6" s="27"/>
      <c r="B6" s="3"/>
      <c r="C6" s="3"/>
      <c r="D6" s="91"/>
      <c r="E6" s="3"/>
      <c r="F6" s="3"/>
      <c r="G6" s="3"/>
      <c r="H6" s="3"/>
      <c r="I6" s="3"/>
      <c r="J6" s="3"/>
    </row>
    <row r="7" spans="1:14" x14ac:dyDescent="0.25">
      <c r="A7" s="9" t="s">
        <v>11</v>
      </c>
      <c r="B7" s="3"/>
      <c r="C7" s="3"/>
      <c r="D7" s="91"/>
      <c r="E7" s="3"/>
      <c r="F7" s="3"/>
      <c r="G7" s="3"/>
      <c r="H7" s="3"/>
      <c r="I7" s="3"/>
      <c r="J7" s="3"/>
    </row>
    <row r="8" spans="1:14" x14ac:dyDescent="0.25">
      <c r="A8" s="10" t="s">
        <v>104</v>
      </c>
      <c r="B8" s="3"/>
      <c r="C8" s="67">
        <v>1849</v>
      </c>
      <c r="D8" s="100"/>
      <c r="E8" s="59">
        <v>7258</v>
      </c>
      <c r="F8" s="59">
        <v>1858</v>
      </c>
      <c r="G8" s="59">
        <v>1878</v>
      </c>
      <c r="H8" s="59">
        <v>1788</v>
      </c>
      <c r="I8" s="59">
        <v>1734</v>
      </c>
      <c r="J8" s="3"/>
      <c r="K8" s="3"/>
      <c r="L8" s="3"/>
      <c r="M8" s="3"/>
      <c r="N8" s="3"/>
    </row>
    <row r="9" spans="1:14" x14ac:dyDescent="0.25">
      <c r="A9" s="37" t="s">
        <v>105</v>
      </c>
      <c r="B9" s="3"/>
      <c r="C9" s="60">
        <v>119</v>
      </c>
      <c r="D9" s="100"/>
      <c r="E9" s="60">
        <v>658</v>
      </c>
      <c r="F9" s="60">
        <v>200</v>
      </c>
      <c r="G9" s="60">
        <v>159</v>
      </c>
      <c r="H9" s="60">
        <v>143</v>
      </c>
      <c r="I9" s="60">
        <v>156</v>
      </c>
      <c r="J9" s="3"/>
      <c r="K9" s="3"/>
      <c r="L9" s="3"/>
      <c r="M9" s="3"/>
      <c r="N9" s="3"/>
    </row>
    <row r="10" spans="1:14" x14ac:dyDescent="0.25">
      <c r="A10" s="22" t="s">
        <v>11</v>
      </c>
      <c r="B10" s="3"/>
      <c r="C10" s="60">
        <v>1968</v>
      </c>
      <c r="D10" s="100"/>
      <c r="E10" s="60">
        <f>E9+E8</f>
        <v>7916</v>
      </c>
      <c r="F10" s="60">
        <f>F9+F8</f>
        <v>2058</v>
      </c>
      <c r="G10" s="60">
        <f>G9+G8</f>
        <v>2037</v>
      </c>
      <c r="H10" s="60">
        <f>H9+H8</f>
        <v>1931</v>
      </c>
      <c r="I10" s="60">
        <f>I9+I8</f>
        <v>1890</v>
      </c>
      <c r="J10" s="3"/>
      <c r="K10" s="3"/>
      <c r="L10" s="3"/>
      <c r="M10" s="3"/>
      <c r="N10" s="3"/>
    </row>
    <row r="11" spans="1:14" x14ac:dyDescent="0.25">
      <c r="A11" s="3"/>
      <c r="B11" s="3"/>
      <c r="C11" s="61"/>
      <c r="D11" s="101"/>
      <c r="E11" s="61"/>
      <c r="F11" s="61"/>
      <c r="G11" s="61"/>
      <c r="H11" s="61"/>
      <c r="I11" s="61"/>
      <c r="J11" s="3"/>
      <c r="K11" s="3"/>
      <c r="L11" s="3"/>
      <c r="M11" s="3"/>
      <c r="N11" s="3"/>
    </row>
    <row r="12" spans="1:14" x14ac:dyDescent="0.25">
      <c r="A12" s="9" t="s">
        <v>106</v>
      </c>
      <c r="B12" s="3"/>
      <c r="C12" s="61"/>
      <c r="D12" s="101"/>
      <c r="E12" s="61"/>
      <c r="F12" s="61"/>
      <c r="G12" s="61"/>
      <c r="H12" s="61"/>
      <c r="I12" s="61"/>
      <c r="J12" s="3"/>
      <c r="K12" s="3"/>
      <c r="L12" s="3"/>
      <c r="M12" s="3"/>
      <c r="N12" s="3"/>
    </row>
    <row r="13" spans="1:14" x14ac:dyDescent="0.25">
      <c r="A13" s="10" t="s">
        <v>107</v>
      </c>
      <c r="B13" s="3"/>
      <c r="C13" s="67">
        <v>456</v>
      </c>
      <c r="D13" s="100"/>
      <c r="E13" s="59">
        <v>1947</v>
      </c>
      <c r="F13" s="59">
        <v>584</v>
      </c>
      <c r="G13" s="59">
        <v>469</v>
      </c>
      <c r="H13" s="59">
        <v>434</v>
      </c>
      <c r="I13" s="59">
        <v>460</v>
      </c>
      <c r="J13" s="3"/>
      <c r="K13" s="3"/>
      <c r="L13" s="3"/>
      <c r="M13" s="3"/>
      <c r="N13" s="3"/>
    </row>
    <row r="14" spans="1:14" x14ac:dyDescent="0.25">
      <c r="A14" s="37" t="s">
        <v>108</v>
      </c>
      <c r="B14" s="3"/>
      <c r="C14" s="60">
        <v>699</v>
      </c>
      <c r="D14" s="100"/>
      <c r="E14" s="60">
        <v>2684</v>
      </c>
      <c r="F14" s="60">
        <v>682</v>
      </c>
      <c r="G14" s="60">
        <v>684</v>
      </c>
      <c r="H14" s="60">
        <v>651</v>
      </c>
      <c r="I14" s="60">
        <v>667</v>
      </c>
      <c r="J14" s="3"/>
      <c r="K14" s="3"/>
      <c r="L14" s="3"/>
      <c r="M14" s="3"/>
      <c r="N14" s="3"/>
    </row>
    <row r="15" spans="1:14" x14ac:dyDescent="0.25">
      <c r="A15" s="13" t="s">
        <v>106</v>
      </c>
      <c r="B15" s="3"/>
      <c r="C15" s="60">
        <v>1155</v>
      </c>
      <c r="D15" s="100"/>
      <c r="E15" s="60">
        <f>E14+E13</f>
        <v>4631</v>
      </c>
      <c r="F15" s="60">
        <f>F14+F13</f>
        <v>1266</v>
      </c>
      <c r="G15" s="60">
        <f>G14+G13</f>
        <v>1153</v>
      </c>
      <c r="H15" s="60">
        <f>H14+H13</f>
        <v>1085</v>
      </c>
      <c r="I15" s="60">
        <f>I14+I13</f>
        <v>1127</v>
      </c>
      <c r="J15" s="3"/>
      <c r="K15" s="3"/>
      <c r="L15" s="3"/>
      <c r="M15" s="3"/>
      <c r="N15" s="3"/>
    </row>
    <row r="16" spans="1:14" x14ac:dyDescent="0.25">
      <c r="A16" s="3"/>
      <c r="B16" s="3"/>
      <c r="C16" s="61"/>
      <c r="D16" s="101"/>
      <c r="E16" s="61"/>
      <c r="F16" s="61"/>
      <c r="G16" s="61"/>
      <c r="H16" s="61"/>
      <c r="I16" s="61"/>
      <c r="J16" s="3"/>
      <c r="K16" s="3"/>
      <c r="L16" s="3"/>
      <c r="M16" s="3"/>
      <c r="N16" s="3"/>
    </row>
    <row r="17" spans="1:14" x14ac:dyDescent="0.25">
      <c r="A17" s="22" t="s">
        <v>109</v>
      </c>
      <c r="B17" s="3"/>
      <c r="C17" s="60">
        <v>813</v>
      </c>
      <c r="D17" s="100"/>
      <c r="E17" s="60">
        <f>E10-E15</f>
        <v>3285</v>
      </c>
      <c r="F17" s="60">
        <f>F10-F15</f>
        <v>792</v>
      </c>
      <c r="G17" s="60">
        <f>G10-G15</f>
        <v>884</v>
      </c>
      <c r="H17" s="60">
        <f>H10-H15</f>
        <v>846</v>
      </c>
      <c r="I17" s="60">
        <f>I10-I15</f>
        <v>763</v>
      </c>
      <c r="J17" s="3"/>
      <c r="K17" s="3"/>
      <c r="L17" s="3"/>
      <c r="M17" s="3"/>
      <c r="N17" s="3"/>
    </row>
    <row r="18" spans="1:14" x14ac:dyDescent="0.25">
      <c r="A18" s="3"/>
      <c r="B18" s="3"/>
      <c r="C18" s="114"/>
      <c r="D18" s="91"/>
      <c r="E18" s="3"/>
      <c r="F18" s="3"/>
      <c r="G18" s="3"/>
      <c r="H18" s="3"/>
      <c r="I18" s="3"/>
      <c r="J18" s="3"/>
      <c r="K18" s="3"/>
      <c r="L18" s="3"/>
      <c r="M18" s="3"/>
      <c r="N18" s="3"/>
    </row>
    <row r="19" spans="1:14" x14ac:dyDescent="0.25">
      <c r="A19" s="9" t="s">
        <v>110</v>
      </c>
      <c r="B19" s="3"/>
      <c r="C19" s="110">
        <v>0.44</v>
      </c>
      <c r="D19" s="111"/>
      <c r="E19" s="110">
        <v>0.45300000000000001</v>
      </c>
      <c r="F19" s="110">
        <v>0.42599999999999999</v>
      </c>
      <c r="G19" s="110">
        <v>0.47099999999999997</v>
      </c>
      <c r="H19" s="110">
        <v>0.47299999999999998</v>
      </c>
      <c r="I19" s="110">
        <v>0.44</v>
      </c>
      <c r="J19" s="3"/>
      <c r="K19" s="3"/>
      <c r="L19" s="3"/>
      <c r="M19" s="3"/>
      <c r="N19" s="3"/>
    </row>
    <row r="20" spans="1:14" ht="13.8" thickBot="1" x14ac:dyDescent="0.3">
      <c r="A20" s="5" t="s">
        <v>32</v>
      </c>
      <c r="B20" s="3"/>
      <c r="C20" s="62">
        <v>160</v>
      </c>
      <c r="D20" s="100"/>
      <c r="E20" s="62">
        <v>702</v>
      </c>
      <c r="F20" s="62">
        <v>153</v>
      </c>
      <c r="G20" s="62">
        <v>161</v>
      </c>
      <c r="H20" s="62">
        <v>207</v>
      </c>
      <c r="I20" s="62">
        <v>181</v>
      </c>
      <c r="J20" s="3"/>
      <c r="K20" s="3"/>
      <c r="L20" s="3"/>
      <c r="M20" s="3"/>
      <c r="N20" s="3"/>
    </row>
    <row r="21" spans="1:14" x14ac:dyDescent="0.25">
      <c r="A21" s="3"/>
      <c r="B21" s="3"/>
      <c r="C21" s="114"/>
      <c r="D21" s="91"/>
      <c r="E21" s="3"/>
      <c r="F21" s="3"/>
      <c r="G21" s="3"/>
      <c r="H21" s="3"/>
      <c r="I21" s="3"/>
      <c r="J21" s="3"/>
      <c r="K21" s="3"/>
      <c r="L21" s="3"/>
      <c r="M21" s="3"/>
      <c r="N21" s="3"/>
    </row>
    <row r="22" spans="1:14" x14ac:dyDescent="0.25">
      <c r="A22" s="3"/>
      <c r="B22" s="3"/>
      <c r="C22" s="114"/>
      <c r="D22" s="91"/>
      <c r="E22" s="3"/>
      <c r="F22" s="3"/>
      <c r="G22" s="3"/>
      <c r="H22" s="3"/>
      <c r="I22" s="3"/>
      <c r="J22" s="3"/>
      <c r="K22" s="3"/>
      <c r="L22" s="3"/>
      <c r="M22" s="3"/>
      <c r="N22" s="3"/>
    </row>
    <row r="23" spans="1:14" ht="15.6" x14ac:dyDescent="0.25">
      <c r="A23" s="2" t="s">
        <v>111</v>
      </c>
      <c r="B23" s="3"/>
      <c r="C23" s="114"/>
      <c r="D23" s="91"/>
      <c r="E23" s="3"/>
      <c r="F23" s="3"/>
      <c r="G23" s="3"/>
      <c r="H23" s="3"/>
      <c r="I23" s="3"/>
      <c r="J23" s="3"/>
      <c r="K23" s="3"/>
      <c r="L23" s="3"/>
      <c r="M23" s="3"/>
      <c r="N23" s="3"/>
    </row>
    <row r="24" spans="1:14" ht="13.8" customHeight="1" thickBot="1" x14ac:dyDescent="0.3">
      <c r="A24" s="5" t="s">
        <v>112</v>
      </c>
      <c r="B24" s="3"/>
      <c r="C24" s="63"/>
      <c r="D24" s="91"/>
      <c r="E24" s="63"/>
      <c r="F24" s="63"/>
      <c r="G24" s="63"/>
      <c r="H24" s="63"/>
      <c r="I24" s="63"/>
      <c r="J24" s="3"/>
      <c r="K24" s="3"/>
      <c r="L24" s="3"/>
      <c r="M24" s="3"/>
      <c r="N24" s="3"/>
    </row>
    <row r="25" spans="1:14" x14ac:dyDescent="0.25">
      <c r="A25" s="9" t="s">
        <v>113</v>
      </c>
      <c r="B25" s="3"/>
      <c r="C25" s="64"/>
      <c r="D25" s="91"/>
      <c r="E25" s="64"/>
      <c r="F25" s="64"/>
      <c r="G25" s="64"/>
      <c r="H25" s="64"/>
      <c r="I25" s="64"/>
      <c r="J25" s="3"/>
      <c r="K25" s="3"/>
      <c r="L25" s="3"/>
      <c r="M25" s="3"/>
      <c r="N25" s="3"/>
    </row>
    <row r="26" spans="1:14" x14ac:dyDescent="0.25">
      <c r="A26" s="10" t="s">
        <v>114</v>
      </c>
      <c r="B26" s="3"/>
      <c r="C26" s="67">
        <v>343</v>
      </c>
      <c r="D26" s="100"/>
      <c r="E26" s="65">
        <v>1521</v>
      </c>
      <c r="F26" s="65">
        <v>436</v>
      </c>
      <c r="G26" s="65">
        <v>432</v>
      </c>
      <c r="H26" s="65">
        <v>349</v>
      </c>
      <c r="I26" s="65">
        <v>304</v>
      </c>
      <c r="J26" s="3"/>
      <c r="K26" s="3"/>
      <c r="L26" s="3"/>
      <c r="M26" s="3"/>
      <c r="N26" s="3"/>
    </row>
    <row r="27" spans="1:14" x14ac:dyDescent="0.25">
      <c r="A27" s="10" t="str">
        <f>IF(C27&gt;0,"Net additions (losses)","Net (losses) additions")</f>
        <v>Net additions (losses)</v>
      </c>
      <c r="B27" s="3"/>
      <c r="C27" s="67">
        <v>60</v>
      </c>
      <c r="D27" s="100"/>
      <c r="E27" s="65">
        <v>286</v>
      </c>
      <c r="F27" s="65">
        <v>93</v>
      </c>
      <c r="G27" s="65">
        <v>114</v>
      </c>
      <c r="H27" s="65">
        <v>65</v>
      </c>
      <c r="I27" s="65">
        <v>14</v>
      </c>
      <c r="J27" s="3"/>
      <c r="K27" s="3"/>
      <c r="L27" s="3"/>
      <c r="M27" s="3"/>
      <c r="N27" s="3"/>
    </row>
    <row r="28" spans="1:14" ht="15.6" x14ac:dyDescent="0.25">
      <c r="A28" s="10" t="s">
        <v>115</v>
      </c>
      <c r="B28" s="3"/>
      <c r="C28" s="67">
        <v>8617</v>
      </c>
      <c r="D28" s="100"/>
      <c r="E28" s="65">
        <v>8557</v>
      </c>
      <c r="F28" s="65">
        <v>8557</v>
      </c>
      <c r="G28" s="65">
        <v>8464</v>
      </c>
      <c r="H28" s="65">
        <v>8350</v>
      </c>
      <c r="I28" s="65">
        <v>8285</v>
      </c>
      <c r="J28" s="3"/>
      <c r="K28" s="3"/>
      <c r="L28" s="3"/>
      <c r="M28" s="3"/>
      <c r="N28" s="3"/>
    </row>
    <row r="29" spans="1:14" x14ac:dyDescent="0.25">
      <c r="A29" s="10" t="s">
        <v>116</v>
      </c>
      <c r="B29" s="3"/>
      <c r="C29" s="126">
        <v>1.0999999999999999E-2</v>
      </c>
      <c r="D29" s="127"/>
      <c r="E29" s="126">
        <v>1.23E-2</v>
      </c>
      <c r="F29" s="126">
        <v>1.35E-2</v>
      </c>
      <c r="G29" s="126">
        <v>1.26E-2</v>
      </c>
      <c r="H29" s="126">
        <v>1.14E-2</v>
      </c>
      <c r="I29" s="126">
        <v>1.17E-2</v>
      </c>
      <c r="J29" s="3"/>
      <c r="K29" s="3"/>
      <c r="L29" s="3"/>
      <c r="M29" s="3"/>
      <c r="N29" s="3"/>
    </row>
    <row r="30" spans="1:14" x14ac:dyDescent="0.25">
      <c r="A30" s="10" t="s">
        <v>117</v>
      </c>
      <c r="B30" s="3"/>
      <c r="C30" s="66">
        <v>119.61</v>
      </c>
      <c r="D30" s="102"/>
      <c r="E30" s="66">
        <v>117.37</v>
      </c>
      <c r="F30" s="66">
        <v>119.9</v>
      </c>
      <c r="G30" s="66">
        <v>121.39</v>
      </c>
      <c r="H30" s="66">
        <v>116.06</v>
      </c>
      <c r="I30" s="66">
        <v>112.23</v>
      </c>
      <c r="J30" s="3"/>
      <c r="K30" s="3"/>
      <c r="L30" s="3"/>
      <c r="M30" s="3"/>
      <c r="N30" s="3"/>
    </row>
    <row r="31" spans="1:14" x14ac:dyDescent="0.25">
      <c r="A31" s="9" t="s">
        <v>118</v>
      </c>
      <c r="B31" s="3"/>
      <c r="C31" s="114"/>
      <c r="D31" s="91"/>
      <c r="E31" s="3"/>
      <c r="F31" s="3"/>
      <c r="G31" s="3"/>
      <c r="H31" s="3"/>
      <c r="I31" s="3"/>
      <c r="J31" s="3"/>
      <c r="K31" s="3"/>
      <c r="L31" s="3"/>
      <c r="M31" s="3"/>
      <c r="N31" s="3"/>
    </row>
    <row r="32" spans="1:14" x14ac:dyDescent="0.25">
      <c r="A32" s="10" t="s">
        <v>114</v>
      </c>
      <c r="B32" s="3"/>
      <c r="C32" s="67">
        <v>150</v>
      </c>
      <c r="D32" s="100"/>
      <c r="E32" s="65">
        <v>761</v>
      </c>
      <c r="F32" s="65">
        <v>172</v>
      </c>
      <c r="G32" s="67">
        <v>238</v>
      </c>
      <c r="H32" s="67">
        <v>194</v>
      </c>
      <c r="I32" s="67">
        <v>157</v>
      </c>
      <c r="J32" s="3"/>
      <c r="K32" s="3"/>
      <c r="L32" s="3"/>
      <c r="M32" s="3"/>
      <c r="N32" s="3"/>
    </row>
    <row r="33" spans="1:14" x14ac:dyDescent="0.25">
      <c r="A33" s="10" t="str">
        <f>IF(C33&gt;0,"Net additions (losses)","Net (losses) additions")</f>
        <v>Net (losses) additions</v>
      </c>
      <c r="B33" s="3"/>
      <c r="C33" s="115">
        <v>-42</v>
      </c>
      <c r="D33" s="116"/>
      <c r="E33" s="115">
        <v>111</v>
      </c>
      <c r="F33" s="115">
        <v>38</v>
      </c>
      <c r="G33" s="115">
        <v>67</v>
      </c>
      <c r="H33" s="115">
        <v>25</v>
      </c>
      <c r="I33" s="115">
        <v>-19</v>
      </c>
      <c r="J33" s="3"/>
      <c r="K33" s="3"/>
      <c r="L33" s="3"/>
      <c r="M33" s="3"/>
      <c r="N33" s="3"/>
    </row>
    <row r="34" spans="1:14" ht="15.6" x14ac:dyDescent="0.25">
      <c r="A34" s="10" t="s">
        <v>119</v>
      </c>
      <c r="B34" s="3"/>
      <c r="C34" s="67">
        <v>1675</v>
      </c>
      <c r="D34" s="100"/>
      <c r="E34" s="65">
        <v>1717</v>
      </c>
      <c r="F34" s="65">
        <v>1717</v>
      </c>
      <c r="G34" s="67">
        <v>1679</v>
      </c>
      <c r="H34" s="67">
        <v>1612</v>
      </c>
      <c r="I34" s="67">
        <v>1587</v>
      </c>
      <c r="J34" s="3"/>
      <c r="K34" s="3"/>
      <c r="L34" s="3"/>
      <c r="M34" s="3"/>
      <c r="N34" s="3"/>
    </row>
    <row r="35" spans="1:14" x14ac:dyDescent="0.25">
      <c r="A35" s="10" t="s">
        <v>116</v>
      </c>
      <c r="B35" s="3"/>
      <c r="C35" s="126">
        <v>3.7400000000000003E-2</v>
      </c>
      <c r="D35" s="127"/>
      <c r="E35" s="126">
        <v>3.32E-2</v>
      </c>
      <c r="F35" s="126">
        <v>2.6200000000000001E-2</v>
      </c>
      <c r="G35" s="126">
        <v>3.49E-2</v>
      </c>
      <c r="H35" s="126">
        <v>3.5700000000000003E-2</v>
      </c>
      <c r="I35" s="126">
        <v>3.6499999999999998E-2</v>
      </c>
      <c r="J35" s="3"/>
      <c r="K35" s="3"/>
      <c r="L35" s="3"/>
      <c r="M35" s="3"/>
      <c r="N35" s="3"/>
    </row>
    <row r="36" spans="1:14" ht="13.8" thickBot="1" x14ac:dyDescent="0.3">
      <c r="A36" s="5" t="s">
        <v>120</v>
      </c>
      <c r="B36" s="3"/>
      <c r="C36" s="68">
        <v>59.96</v>
      </c>
      <c r="D36" s="102"/>
      <c r="E36" s="68">
        <v>60.42</v>
      </c>
      <c r="F36" s="68">
        <v>60.72</v>
      </c>
      <c r="G36" s="68">
        <v>62.3</v>
      </c>
      <c r="H36" s="68">
        <v>60.18</v>
      </c>
      <c r="I36" s="68">
        <v>58.54</v>
      </c>
      <c r="J36" s="3"/>
      <c r="K36" s="3"/>
      <c r="L36" s="3"/>
      <c r="M36" s="3"/>
      <c r="N36" s="3"/>
    </row>
    <row r="37" spans="1:14" x14ac:dyDescent="0.25">
      <c r="A37" s="3"/>
      <c r="B37" s="3"/>
      <c r="C37" s="3"/>
      <c r="D37" s="91"/>
      <c r="E37" s="3"/>
      <c r="F37" s="3"/>
      <c r="G37" s="3"/>
      <c r="H37" s="3"/>
      <c r="I37" s="3"/>
      <c r="J37" s="3"/>
    </row>
    <row r="38" spans="1:14" x14ac:dyDescent="0.25">
      <c r="A38" s="128" t="s">
        <v>121</v>
      </c>
      <c r="B38" s="129"/>
      <c r="C38" s="130"/>
      <c r="D38" s="132"/>
      <c r="E38" s="132"/>
      <c r="F38" s="132"/>
      <c r="G38" s="130"/>
      <c r="H38" s="129"/>
      <c r="I38" s="129"/>
      <c r="J38" s="129"/>
    </row>
    <row r="39" spans="1:14" x14ac:dyDescent="0.25">
      <c r="A39" s="129"/>
      <c r="B39" s="129"/>
      <c r="C39" s="129"/>
      <c r="D39" s="132"/>
      <c r="E39" s="132"/>
      <c r="F39" s="132"/>
      <c r="G39" s="129"/>
      <c r="H39" s="129"/>
      <c r="I39" s="129"/>
      <c r="J39" s="129"/>
    </row>
    <row r="40" spans="1:14" x14ac:dyDescent="0.25">
      <c r="A40" s="130"/>
      <c r="B40" s="130"/>
      <c r="C40" s="130"/>
      <c r="D40" s="132"/>
      <c r="E40" s="132"/>
      <c r="F40" s="132"/>
      <c r="G40" s="130"/>
      <c r="H40" s="130"/>
      <c r="I40" s="130"/>
      <c r="J40" s="129"/>
    </row>
    <row r="41" spans="1:14" x14ac:dyDescent="0.25">
      <c r="A41" s="129"/>
      <c r="B41" s="129"/>
      <c r="C41" s="129"/>
      <c r="D41" s="132"/>
      <c r="E41" s="132"/>
      <c r="F41" s="132"/>
      <c r="G41" s="129"/>
      <c r="H41" s="129"/>
      <c r="I41" s="129"/>
      <c r="J41" s="129"/>
    </row>
    <row r="42" spans="1:14" x14ac:dyDescent="0.25">
      <c r="A42" s="3"/>
      <c r="B42" s="3"/>
      <c r="C42" s="3"/>
      <c r="D42" s="91"/>
      <c r="E42" s="3"/>
      <c r="F42" s="3"/>
      <c r="G42" s="3"/>
      <c r="H42" s="3"/>
      <c r="I42" s="3"/>
      <c r="J42" s="3"/>
    </row>
    <row r="43" spans="1:14" x14ac:dyDescent="0.25">
      <c r="A43" s="3"/>
      <c r="B43" s="3"/>
      <c r="C43" s="3"/>
      <c r="D43" s="91"/>
      <c r="E43" s="3"/>
      <c r="F43" s="3"/>
      <c r="G43" s="3"/>
      <c r="H43" s="3"/>
      <c r="I43" s="3"/>
      <c r="J43" s="3"/>
    </row>
  </sheetData>
  <mergeCells count="1">
    <mergeCell ref="A38:J41"/>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zoomScaleSheetLayoutView="100" workbookViewId="0"/>
  </sheetViews>
  <sheetFormatPr defaultColWidth="21.44140625" defaultRowHeight="13.2" x14ac:dyDescent="0.25"/>
  <cols>
    <col min="1" max="1" width="39.44140625" customWidth="1"/>
    <col min="2" max="2" width="1.77734375" customWidth="1"/>
    <col min="3" max="3" width="12.5546875" customWidth="1"/>
    <col min="4" max="4" width="1.77734375" style="98" customWidth="1"/>
    <col min="5" max="9" width="12.5546875" customWidth="1"/>
  </cols>
  <sheetData>
    <row r="1" spans="1:14" x14ac:dyDescent="0.25">
      <c r="A1" s="2" t="s">
        <v>0</v>
      </c>
      <c r="B1" s="3"/>
      <c r="C1" s="3"/>
      <c r="D1" s="91"/>
      <c r="E1" s="3"/>
      <c r="F1" s="3"/>
      <c r="G1" s="3"/>
      <c r="H1" s="3"/>
      <c r="I1" s="3"/>
      <c r="J1" s="3"/>
    </row>
    <row r="2" spans="1:14" x14ac:dyDescent="0.25">
      <c r="A2" s="2" t="s">
        <v>13</v>
      </c>
      <c r="B2" s="3"/>
      <c r="C2" s="3"/>
      <c r="D2" s="91"/>
      <c r="E2" s="3"/>
      <c r="F2" s="3"/>
      <c r="G2" s="3"/>
      <c r="H2" s="3"/>
      <c r="I2" s="3"/>
      <c r="J2" s="3"/>
    </row>
    <row r="3" spans="1:14" x14ac:dyDescent="0.25">
      <c r="A3" s="2" t="s">
        <v>2</v>
      </c>
      <c r="B3" s="3"/>
      <c r="C3" s="3"/>
      <c r="D3" s="91"/>
      <c r="E3" s="3"/>
      <c r="F3" s="3"/>
      <c r="G3" s="3"/>
      <c r="H3" s="3"/>
      <c r="I3" s="3"/>
      <c r="J3" s="3"/>
    </row>
    <row r="4" spans="1:14" x14ac:dyDescent="0.25">
      <c r="A4" s="3"/>
      <c r="B4" s="3"/>
      <c r="C4" s="4">
        <v>2017</v>
      </c>
      <c r="D4" s="92"/>
      <c r="E4" s="4">
        <v>2016</v>
      </c>
      <c r="F4" s="3"/>
      <c r="G4" s="3"/>
      <c r="H4" s="3"/>
      <c r="I4" s="3"/>
      <c r="J4" s="3"/>
    </row>
    <row r="5" spans="1:14" ht="13.8" thickBot="1" x14ac:dyDescent="0.3">
      <c r="A5" s="5" t="s">
        <v>103</v>
      </c>
      <c r="B5" s="3"/>
      <c r="C5" s="119" t="s">
        <v>5</v>
      </c>
      <c r="D5" s="93"/>
      <c r="E5" s="6" t="s">
        <v>4</v>
      </c>
      <c r="F5" s="6" t="s">
        <v>6</v>
      </c>
      <c r="G5" s="6" t="s">
        <v>7</v>
      </c>
      <c r="H5" s="6" t="s">
        <v>8</v>
      </c>
      <c r="I5" s="6" t="s">
        <v>9</v>
      </c>
      <c r="J5" s="3"/>
    </row>
    <row r="6" spans="1:14" x14ac:dyDescent="0.25">
      <c r="A6" s="3"/>
      <c r="B6" s="3"/>
      <c r="C6" s="3"/>
      <c r="D6" s="91"/>
      <c r="E6" s="3"/>
      <c r="F6" s="3"/>
      <c r="G6" s="3"/>
      <c r="H6" s="3"/>
      <c r="I6" s="3"/>
      <c r="J6" s="3"/>
    </row>
    <row r="7" spans="1:14" x14ac:dyDescent="0.25">
      <c r="A7" s="9" t="s">
        <v>11</v>
      </c>
      <c r="B7" s="3"/>
      <c r="C7" s="3"/>
      <c r="D7" s="91"/>
      <c r="E7" s="3"/>
      <c r="F7" s="3"/>
      <c r="G7" s="3"/>
      <c r="H7" s="3"/>
      <c r="I7" s="3"/>
      <c r="J7" s="3"/>
    </row>
    <row r="8" spans="1:14" x14ac:dyDescent="0.25">
      <c r="A8" s="10" t="s">
        <v>122</v>
      </c>
      <c r="B8" s="3"/>
      <c r="C8" s="73">
        <v>387</v>
      </c>
      <c r="D8" s="99"/>
      <c r="E8" s="69">
        <v>1495</v>
      </c>
      <c r="F8" s="69">
        <v>378</v>
      </c>
      <c r="G8" s="69">
        <v>381</v>
      </c>
      <c r="H8" s="69">
        <v>376</v>
      </c>
      <c r="I8" s="69">
        <v>360</v>
      </c>
      <c r="J8" s="3"/>
      <c r="K8" s="3"/>
      <c r="L8" s="3"/>
      <c r="M8" s="3"/>
      <c r="N8" s="3"/>
    </row>
    <row r="9" spans="1:14" x14ac:dyDescent="0.25">
      <c r="A9" s="10" t="s">
        <v>123</v>
      </c>
      <c r="B9" s="3"/>
      <c r="C9" s="73">
        <v>375</v>
      </c>
      <c r="D9" s="99"/>
      <c r="E9" s="69">
        <v>1562</v>
      </c>
      <c r="F9" s="69">
        <v>386</v>
      </c>
      <c r="G9" s="69">
        <v>387</v>
      </c>
      <c r="H9" s="69">
        <v>394</v>
      </c>
      <c r="I9" s="69">
        <v>395</v>
      </c>
      <c r="J9" s="3"/>
      <c r="K9" s="3"/>
      <c r="L9" s="3"/>
      <c r="M9" s="3"/>
      <c r="N9" s="3"/>
    </row>
    <row r="10" spans="1:14" x14ac:dyDescent="0.25">
      <c r="A10" s="37" t="s">
        <v>124</v>
      </c>
      <c r="B10" s="3"/>
      <c r="C10" s="75">
        <v>91</v>
      </c>
      <c r="D10" s="99"/>
      <c r="E10" s="70">
        <v>386</v>
      </c>
      <c r="F10" s="70">
        <v>93</v>
      </c>
      <c r="G10" s="70">
        <v>95</v>
      </c>
      <c r="H10" s="70">
        <v>99</v>
      </c>
      <c r="I10" s="70">
        <v>99</v>
      </c>
      <c r="J10" s="3"/>
      <c r="K10" s="3"/>
      <c r="L10" s="3"/>
      <c r="M10" s="3"/>
      <c r="N10" s="3"/>
    </row>
    <row r="11" spans="1:14" x14ac:dyDescent="0.25">
      <c r="A11" s="10" t="s">
        <v>104</v>
      </c>
      <c r="B11" s="3"/>
      <c r="C11" s="73">
        <v>853</v>
      </c>
      <c r="D11" s="99"/>
      <c r="E11" s="69">
        <f>SUM(E8:E10)</f>
        <v>3443</v>
      </c>
      <c r="F11" s="69">
        <f>SUM(F8:F10)</f>
        <v>857</v>
      </c>
      <c r="G11" s="69">
        <f>SUM(G8:G10)</f>
        <v>863</v>
      </c>
      <c r="H11" s="69">
        <f>SUM(H8:H10)</f>
        <v>869</v>
      </c>
      <c r="I11" s="69">
        <f>SUM(I8:I10)</f>
        <v>854</v>
      </c>
      <c r="J11" s="3"/>
      <c r="K11" s="3"/>
      <c r="L11" s="3"/>
      <c r="M11" s="3"/>
      <c r="N11" s="3"/>
    </row>
    <row r="12" spans="1:14" x14ac:dyDescent="0.25">
      <c r="A12" s="10" t="s">
        <v>105</v>
      </c>
      <c r="B12" s="3"/>
      <c r="C12" s="75">
        <v>2</v>
      </c>
      <c r="D12" s="99"/>
      <c r="E12" s="70">
        <v>6</v>
      </c>
      <c r="F12" s="70">
        <v>1</v>
      </c>
      <c r="G12" s="70">
        <v>2</v>
      </c>
      <c r="H12" s="70">
        <v>1</v>
      </c>
      <c r="I12" s="70">
        <v>2</v>
      </c>
      <c r="J12" s="3"/>
      <c r="K12" s="3"/>
      <c r="L12" s="3"/>
      <c r="M12" s="3"/>
      <c r="N12" s="3"/>
    </row>
    <row r="13" spans="1:14" x14ac:dyDescent="0.25">
      <c r="A13" s="13" t="s">
        <v>11</v>
      </c>
      <c r="B13" s="3"/>
      <c r="C13" s="75">
        <v>855</v>
      </c>
      <c r="D13" s="99"/>
      <c r="E13" s="70">
        <f>E12+E11</f>
        <v>3449</v>
      </c>
      <c r="F13" s="70">
        <f>F12+F11</f>
        <v>858</v>
      </c>
      <c r="G13" s="70">
        <f>G12+G11</f>
        <v>865</v>
      </c>
      <c r="H13" s="70">
        <f>H12+H11</f>
        <v>870</v>
      </c>
      <c r="I13" s="70">
        <f>I12+I11</f>
        <v>856</v>
      </c>
      <c r="J13" s="3"/>
      <c r="K13" s="3"/>
      <c r="L13" s="3"/>
      <c r="M13" s="3"/>
      <c r="N13" s="3"/>
    </row>
    <row r="14" spans="1:14" x14ac:dyDescent="0.25">
      <c r="A14" s="3"/>
      <c r="B14" s="3"/>
      <c r="C14" s="114"/>
      <c r="D14" s="91"/>
      <c r="E14" s="3"/>
      <c r="F14" s="3"/>
      <c r="G14" s="3"/>
      <c r="H14" s="3"/>
      <c r="I14" s="3"/>
      <c r="J14" s="3"/>
      <c r="K14" s="3"/>
      <c r="L14" s="3"/>
      <c r="M14" s="3"/>
      <c r="N14" s="3"/>
    </row>
    <row r="15" spans="1:14" x14ac:dyDescent="0.25">
      <c r="A15" s="9" t="s">
        <v>106</v>
      </c>
      <c r="B15" s="3"/>
      <c r="C15" s="114"/>
      <c r="D15" s="91"/>
      <c r="E15" s="3"/>
      <c r="F15" s="3"/>
      <c r="G15" s="3"/>
      <c r="H15" s="3"/>
      <c r="I15" s="3"/>
      <c r="J15" s="3"/>
      <c r="K15" s="3"/>
      <c r="L15" s="3"/>
      <c r="M15" s="3"/>
      <c r="N15" s="3"/>
    </row>
    <row r="16" spans="1:14" x14ac:dyDescent="0.25">
      <c r="A16" s="10" t="s">
        <v>107</v>
      </c>
      <c r="B16" s="3"/>
      <c r="C16" s="73">
        <v>1</v>
      </c>
      <c r="D16" s="99"/>
      <c r="E16" s="69">
        <v>3</v>
      </c>
      <c r="F16" s="69">
        <v>1</v>
      </c>
      <c r="G16" s="19">
        <v>0</v>
      </c>
      <c r="H16" s="69">
        <v>1</v>
      </c>
      <c r="I16" s="69">
        <v>1</v>
      </c>
      <c r="J16" s="3"/>
      <c r="K16" s="3"/>
      <c r="L16" s="3"/>
      <c r="M16" s="3"/>
      <c r="N16" s="3"/>
    </row>
    <row r="17" spans="1:14" x14ac:dyDescent="0.25">
      <c r="A17" s="37" t="s">
        <v>108</v>
      </c>
      <c r="B17" s="3"/>
      <c r="C17" s="75">
        <v>462</v>
      </c>
      <c r="D17" s="99"/>
      <c r="E17" s="70">
        <v>1772</v>
      </c>
      <c r="F17" s="70">
        <v>422</v>
      </c>
      <c r="G17" s="70">
        <v>434</v>
      </c>
      <c r="H17" s="70">
        <v>454</v>
      </c>
      <c r="I17" s="70">
        <v>462</v>
      </c>
      <c r="J17" s="3"/>
      <c r="K17" s="3"/>
      <c r="L17" s="3"/>
      <c r="M17" s="3"/>
      <c r="N17" s="3"/>
    </row>
    <row r="18" spans="1:14" x14ac:dyDescent="0.25">
      <c r="A18" s="22" t="s">
        <v>106</v>
      </c>
      <c r="B18" s="3"/>
      <c r="C18" s="75">
        <v>463</v>
      </c>
      <c r="D18" s="99"/>
      <c r="E18" s="70">
        <f>+E17+E16</f>
        <v>1775</v>
      </c>
      <c r="F18" s="70">
        <f>+F17+F16</f>
        <v>423</v>
      </c>
      <c r="G18" s="70">
        <f>+G17+G16</f>
        <v>434</v>
      </c>
      <c r="H18" s="70">
        <f>+H17+H16</f>
        <v>455</v>
      </c>
      <c r="I18" s="70">
        <f>+I17+I16</f>
        <v>463</v>
      </c>
      <c r="J18" s="3"/>
      <c r="K18" s="3"/>
      <c r="L18" s="3"/>
      <c r="M18" s="3"/>
      <c r="N18" s="3"/>
    </row>
    <row r="19" spans="1:14" x14ac:dyDescent="0.25">
      <c r="A19" s="3"/>
      <c r="B19" s="3"/>
      <c r="C19" s="114"/>
      <c r="D19" s="91"/>
      <c r="E19" s="3"/>
      <c r="F19" s="3"/>
      <c r="G19" s="3"/>
      <c r="H19" s="3"/>
      <c r="I19" s="3"/>
      <c r="J19" s="3"/>
      <c r="K19" s="3"/>
      <c r="L19" s="3"/>
      <c r="M19" s="3"/>
      <c r="N19" s="3"/>
    </row>
    <row r="20" spans="1:14" x14ac:dyDescent="0.25">
      <c r="A20" s="22" t="s">
        <v>109</v>
      </c>
      <c r="B20" s="3"/>
      <c r="C20" s="75">
        <v>392</v>
      </c>
      <c r="D20" s="99"/>
      <c r="E20" s="70">
        <f>+E13-E18</f>
        <v>1674</v>
      </c>
      <c r="F20" s="70">
        <f>+F13-F18</f>
        <v>435</v>
      </c>
      <c r="G20" s="70">
        <f>+G13-G18</f>
        <v>431</v>
      </c>
      <c r="H20" s="70">
        <f>+H13-H18</f>
        <v>415</v>
      </c>
      <c r="I20" s="70">
        <f>+I13-I18</f>
        <v>393</v>
      </c>
      <c r="J20" s="3"/>
      <c r="K20" s="3"/>
      <c r="L20" s="3"/>
      <c r="M20" s="3"/>
      <c r="N20" s="3"/>
    </row>
    <row r="21" spans="1:14" x14ac:dyDescent="0.25">
      <c r="A21" s="3"/>
      <c r="B21" s="3"/>
      <c r="C21" s="114"/>
      <c r="D21" s="91"/>
      <c r="E21" s="3"/>
      <c r="F21" s="3"/>
      <c r="G21" s="3"/>
      <c r="H21" s="3"/>
      <c r="I21" s="3"/>
      <c r="J21" s="3"/>
      <c r="K21" s="3"/>
      <c r="L21" s="3"/>
      <c r="M21" s="3"/>
      <c r="N21" s="3"/>
    </row>
    <row r="22" spans="1:14" x14ac:dyDescent="0.25">
      <c r="A22" s="9" t="s">
        <v>125</v>
      </c>
      <c r="B22" s="3"/>
      <c r="C22" s="110">
        <v>0.45800000000000002</v>
      </c>
      <c r="D22" s="111"/>
      <c r="E22" s="110">
        <v>0.48499999999999999</v>
      </c>
      <c r="F22" s="110">
        <v>0.50700000000000001</v>
      </c>
      <c r="G22" s="110">
        <v>0.498</v>
      </c>
      <c r="H22" s="110">
        <v>0.47699999999999998</v>
      </c>
      <c r="I22" s="110">
        <v>0.45900000000000002</v>
      </c>
      <c r="J22" s="3"/>
      <c r="K22" s="3"/>
      <c r="L22" s="3"/>
      <c r="M22" s="3"/>
      <c r="N22" s="3"/>
    </row>
    <row r="23" spans="1:14" ht="13.8" thickBot="1" x14ac:dyDescent="0.3">
      <c r="A23" s="71" t="s">
        <v>32</v>
      </c>
      <c r="B23" s="3"/>
      <c r="C23" s="76">
        <v>228</v>
      </c>
      <c r="D23" s="99"/>
      <c r="E23" s="72">
        <v>1085</v>
      </c>
      <c r="F23" s="72">
        <v>284</v>
      </c>
      <c r="G23" s="72">
        <v>255</v>
      </c>
      <c r="H23" s="72">
        <v>300</v>
      </c>
      <c r="I23" s="72">
        <v>246</v>
      </c>
      <c r="J23" s="3"/>
      <c r="K23" s="3"/>
      <c r="L23" s="3"/>
      <c r="M23" s="3"/>
      <c r="N23" s="3"/>
    </row>
    <row r="24" spans="1:14" x14ac:dyDescent="0.25">
      <c r="A24" s="3"/>
      <c r="B24" s="3"/>
      <c r="C24" s="114"/>
      <c r="D24" s="91"/>
      <c r="E24" s="3"/>
      <c r="F24" s="3"/>
      <c r="G24" s="3"/>
      <c r="H24" s="3"/>
      <c r="I24" s="3"/>
      <c r="J24" s="3"/>
      <c r="K24" s="3"/>
      <c r="L24" s="3"/>
      <c r="M24" s="3"/>
      <c r="N24" s="3"/>
    </row>
    <row r="25" spans="1:14" x14ac:dyDescent="0.25">
      <c r="A25" s="3"/>
      <c r="B25" s="3"/>
      <c r="C25" s="114"/>
      <c r="D25" s="91"/>
      <c r="E25" s="3"/>
      <c r="F25" s="3"/>
      <c r="G25" s="3"/>
      <c r="H25" s="3"/>
      <c r="I25" s="3"/>
      <c r="J25" s="3"/>
      <c r="K25" s="3"/>
      <c r="L25" s="3"/>
      <c r="M25" s="3"/>
      <c r="N25" s="3"/>
    </row>
    <row r="26" spans="1:14" ht="15.6" x14ac:dyDescent="0.25">
      <c r="A26" s="2" t="s">
        <v>126</v>
      </c>
      <c r="B26" s="3"/>
      <c r="C26" s="114"/>
      <c r="D26" s="91"/>
      <c r="E26" s="3"/>
      <c r="F26" s="3"/>
      <c r="G26" s="3"/>
      <c r="H26" s="3"/>
      <c r="I26" s="3"/>
      <c r="J26" s="3"/>
      <c r="K26" s="3"/>
      <c r="L26" s="3"/>
      <c r="M26" s="3"/>
      <c r="N26" s="3"/>
    </row>
    <row r="27" spans="1:14" ht="13.8" thickBot="1" x14ac:dyDescent="0.3">
      <c r="A27" s="5" t="s">
        <v>127</v>
      </c>
      <c r="B27" s="3"/>
      <c r="C27" s="63"/>
      <c r="D27" s="91"/>
      <c r="E27" s="63"/>
      <c r="F27" s="63"/>
      <c r="G27" s="63"/>
      <c r="H27" s="63"/>
      <c r="I27" s="63"/>
      <c r="J27" s="3"/>
      <c r="K27" s="3"/>
      <c r="L27" s="3"/>
      <c r="M27" s="3"/>
      <c r="N27" s="3"/>
    </row>
    <row r="28" spans="1:14" x14ac:dyDescent="0.25">
      <c r="A28" s="9" t="s">
        <v>122</v>
      </c>
      <c r="B28" s="3"/>
      <c r="C28" s="114"/>
      <c r="D28" s="91"/>
      <c r="E28" s="3"/>
      <c r="F28" s="3"/>
      <c r="G28" s="3"/>
      <c r="H28" s="3"/>
      <c r="I28" s="3"/>
      <c r="J28" s="3"/>
      <c r="K28" s="3"/>
      <c r="L28" s="3"/>
      <c r="M28" s="3"/>
      <c r="N28" s="3"/>
    </row>
    <row r="29" spans="1:14" x14ac:dyDescent="0.25">
      <c r="A29" s="10" t="s">
        <v>197</v>
      </c>
      <c r="B29" s="3"/>
      <c r="C29" s="73">
        <v>30</v>
      </c>
      <c r="D29" s="99"/>
      <c r="E29" s="73">
        <v>97</v>
      </c>
      <c r="F29" s="73">
        <v>30</v>
      </c>
      <c r="G29" s="73">
        <v>39</v>
      </c>
      <c r="H29" s="73">
        <v>12</v>
      </c>
      <c r="I29" s="73">
        <v>16</v>
      </c>
      <c r="J29" s="3"/>
      <c r="K29" s="3"/>
      <c r="L29" s="3"/>
      <c r="M29" s="3"/>
      <c r="N29" s="3"/>
    </row>
    <row r="30" spans="1:14" ht="15.6" x14ac:dyDescent="0.25">
      <c r="A30" s="10" t="s">
        <v>128</v>
      </c>
      <c r="B30" s="3"/>
      <c r="C30" s="73">
        <v>2175</v>
      </c>
      <c r="D30" s="99"/>
      <c r="E30" s="73">
        <v>2145</v>
      </c>
      <c r="F30" s="73">
        <v>2145</v>
      </c>
      <c r="G30" s="73">
        <v>2115</v>
      </c>
      <c r="H30" s="73">
        <v>2076</v>
      </c>
      <c r="I30" s="73">
        <v>2064</v>
      </c>
      <c r="J30" s="3"/>
      <c r="K30" s="3"/>
      <c r="L30" s="3"/>
      <c r="M30" s="3"/>
      <c r="N30" s="3"/>
    </row>
    <row r="31" spans="1:14" x14ac:dyDescent="0.25">
      <c r="A31" s="9" t="s">
        <v>123</v>
      </c>
      <c r="B31" s="3"/>
      <c r="C31" s="114"/>
      <c r="D31" s="91"/>
      <c r="E31" s="3"/>
      <c r="F31" s="3"/>
      <c r="G31" s="3"/>
      <c r="H31" s="3"/>
      <c r="I31" s="3"/>
      <c r="J31" s="3"/>
      <c r="K31" s="3"/>
      <c r="L31" s="3"/>
      <c r="M31" s="3"/>
      <c r="N31" s="3"/>
    </row>
    <row r="32" spans="1:14" x14ac:dyDescent="0.25">
      <c r="A32" s="10" t="s">
        <v>129</v>
      </c>
      <c r="B32" s="3"/>
      <c r="C32" s="73">
        <v>-24</v>
      </c>
      <c r="D32" s="99"/>
      <c r="E32" s="73">
        <v>-76</v>
      </c>
      <c r="F32" s="73">
        <v>-13</v>
      </c>
      <c r="G32" s="73">
        <v>-14</v>
      </c>
      <c r="H32" s="73">
        <v>-23</v>
      </c>
      <c r="I32" s="73">
        <v>-26</v>
      </c>
      <c r="J32" s="3"/>
      <c r="K32" s="3"/>
      <c r="L32" s="3"/>
      <c r="M32" s="3"/>
      <c r="N32" s="3"/>
    </row>
    <row r="33" spans="1:14" ht="15.6" x14ac:dyDescent="0.25">
      <c r="A33" s="10" t="s">
        <v>130</v>
      </c>
      <c r="B33" s="3"/>
      <c r="C33" s="73">
        <v>1796</v>
      </c>
      <c r="D33" s="99"/>
      <c r="E33" s="73">
        <v>1820</v>
      </c>
      <c r="F33" s="73">
        <v>1820</v>
      </c>
      <c r="G33" s="73">
        <v>1833</v>
      </c>
      <c r="H33" s="73">
        <v>1847</v>
      </c>
      <c r="I33" s="73">
        <v>1870</v>
      </c>
      <c r="J33" s="3"/>
      <c r="K33" s="3"/>
      <c r="L33" s="3"/>
      <c r="M33" s="3"/>
      <c r="N33" s="3"/>
    </row>
    <row r="34" spans="1:14" x14ac:dyDescent="0.25">
      <c r="A34" s="9" t="s">
        <v>124</v>
      </c>
      <c r="B34" s="3"/>
      <c r="C34" s="114"/>
      <c r="D34" s="91"/>
      <c r="E34" s="3"/>
      <c r="F34" s="3"/>
      <c r="G34" s="3"/>
      <c r="H34" s="3"/>
      <c r="I34" s="3"/>
      <c r="J34" s="3"/>
      <c r="K34" s="3"/>
      <c r="L34" s="3"/>
      <c r="M34" s="3"/>
      <c r="N34" s="3"/>
    </row>
    <row r="35" spans="1:14" x14ac:dyDescent="0.25">
      <c r="A35" s="10" t="str">
        <f>IF(C35&lt;0,"Net (losses) additions","Net additions (losses)")</f>
        <v>Net additions (losses)</v>
      </c>
      <c r="B35" s="3"/>
      <c r="C35" s="73">
        <v>2</v>
      </c>
      <c r="D35" s="99"/>
      <c r="E35" s="73">
        <v>4</v>
      </c>
      <c r="F35" s="73">
        <v>4</v>
      </c>
      <c r="G35" s="73">
        <v>5</v>
      </c>
      <c r="H35" s="73">
        <v>5</v>
      </c>
      <c r="I35" s="73">
        <v>-10</v>
      </c>
      <c r="J35" s="3"/>
      <c r="K35" s="3"/>
      <c r="L35" s="3"/>
      <c r="M35" s="3"/>
      <c r="N35" s="3"/>
    </row>
    <row r="36" spans="1:14" ht="15.6" x14ac:dyDescent="0.25">
      <c r="A36" s="37" t="s">
        <v>131</v>
      </c>
      <c r="B36" s="3"/>
      <c r="C36" s="75">
        <v>1096</v>
      </c>
      <c r="D36" s="99"/>
      <c r="E36" s="75">
        <v>1094</v>
      </c>
      <c r="F36" s="75">
        <v>1094</v>
      </c>
      <c r="G36" s="75">
        <v>1090</v>
      </c>
      <c r="H36" s="75">
        <v>1085</v>
      </c>
      <c r="I36" s="75">
        <v>1080</v>
      </c>
      <c r="J36" s="3"/>
      <c r="K36" s="3"/>
      <c r="L36" s="3"/>
      <c r="M36" s="3"/>
      <c r="N36" s="3"/>
    </row>
    <row r="37" spans="1:14" x14ac:dyDescent="0.25">
      <c r="A37" s="3"/>
      <c r="B37" s="3"/>
      <c r="C37" s="114"/>
      <c r="D37" s="91"/>
      <c r="E37" s="3"/>
      <c r="F37" s="3"/>
      <c r="G37" s="3"/>
      <c r="H37" s="3"/>
      <c r="I37" s="3"/>
      <c r="J37" s="3"/>
      <c r="K37" s="3"/>
      <c r="L37" s="3"/>
      <c r="M37" s="3"/>
      <c r="N37" s="3"/>
    </row>
    <row r="38" spans="1:14" ht="15.6" x14ac:dyDescent="0.25">
      <c r="A38" s="9" t="s">
        <v>132</v>
      </c>
      <c r="B38" s="3"/>
      <c r="C38" s="73">
        <v>4255</v>
      </c>
      <c r="D38" s="99"/>
      <c r="E38" s="73">
        <v>4241</v>
      </c>
      <c r="F38" s="73">
        <v>4241</v>
      </c>
      <c r="G38" s="73">
        <v>4227</v>
      </c>
      <c r="H38" s="73">
        <v>4173</v>
      </c>
      <c r="I38" s="73">
        <v>4153</v>
      </c>
      <c r="J38" s="3"/>
      <c r="K38" s="3"/>
      <c r="L38" s="3"/>
      <c r="M38" s="3"/>
      <c r="N38" s="3"/>
    </row>
    <row r="39" spans="1:14" ht="15.6" x14ac:dyDescent="0.25">
      <c r="A39" s="9" t="s">
        <v>133</v>
      </c>
      <c r="B39" s="3"/>
      <c r="C39" s="74"/>
      <c r="D39" s="99"/>
      <c r="E39" s="74"/>
      <c r="F39" s="74"/>
      <c r="G39" s="74"/>
      <c r="H39" s="74"/>
      <c r="I39" s="74"/>
      <c r="J39" s="3"/>
      <c r="K39" s="3"/>
      <c r="L39" s="3"/>
      <c r="M39" s="3"/>
      <c r="N39" s="3"/>
    </row>
    <row r="40" spans="1:14" x14ac:dyDescent="0.25">
      <c r="A40" s="10" t="str">
        <f>IF(C40&gt;0,"Net additions (losses)","Net (losses) additions")</f>
        <v>Net additions (losses)</v>
      </c>
      <c r="B40" s="3"/>
      <c r="C40" s="73">
        <v>8</v>
      </c>
      <c r="D40" s="99"/>
      <c r="E40" s="73">
        <v>25</v>
      </c>
      <c r="F40" s="73">
        <v>21</v>
      </c>
      <c r="G40" s="73">
        <v>30</v>
      </c>
      <c r="H40" s="73">
        <v>-6</v>
      </c>
      <c r="I40" s="73">
        <v>-20</v>
      </c>
      <c r="J40" s="3"/>
      <c r="K40" s="3"/>
      <c r="L40" s="3"/>
      <c r="M40" s="3"/>
      <c r="N40" s="3"/>
    </row>
    <row r="41" spans="1:14" ht="16.2" thickBot="1" x14ac:dyDescent="0.3">
      <c r="A41" s="32" t="s">
        <v>134</v>
      </c>
      <c r="B41" s="3"/>
      <c r="C41" s="76">
        <v>5067</v>
      </c>
      <c r="D41" s="99"/>
      <c r="E41" s="76">
        <v>5059</v>
      </c>
      <c r="F41" s="76">
        <v>5059</v>
      </c>
      <c r="G41" s="76">
        <v>5038</v>
      </c>
      <c r="H41" s="76">
        <v>5008</v>
      </c>
      <c r="I41" s="76">
        <v>5014</v>
      </c>
      <c r="J41" s="3"/>
      <c r="K41" s="3"/>
      <c r="L41" s="3"/>
      <c r="M41" s="3"/>
      <c r="N41" s="3"/>
    </row>
    <row r="42" spans="1:14" x14ac:dyDescent="0.25">
      <c r="A42" s="3"/>
      <c r="B42" s="3"/>
      <c r="C42" s="3"/>
      <c r="D42" s="91"/>
      <c r="E42" s="3"/>
      <c r="F42" s="3"/>
      <c r="G42" s="3"/>
      <c r="H42" s="3"/>
      <c r="I42" s="3"/>
      <c r="J42" s="3"/>
      <c r="K42" s="3"/>
      <c r="L42" s="3"/>
      <c r="M42" s="3"/>
      <c r="N42" s="3"/>
    </row>
    <row r="43" spans="1:14" ht="41.4" customHeight="1" x14ac:dyDescent="0.25">
      <c r="A43" s="128" t="s">
        <v>135</v>
      </c>
      <c r="B43" s="129"/>
      <c r="C43" s="130"/>
      <c r="D43" s="132"/>
      <c r="E43" s="132"/>
      <c r="F43" s="132"/>
      <c r="G43" s="130"/>
      <c r="H43" s="129"/>
      <c r="I43" s="129"/>
      <c r="J43" s="3"/>
    </row>
    <row r="44" spans="1:14" x14ac:dyDescent="0.25">
      <c r="A44" s="129"/>
      <c r="B44" s="129"/>
      <c r="C44" s="129"/>
      <c r="D44" s="132"/>
      <c r="E44" s="132"/>
      <c r="F44" s="132"/>
      <c r="G44" s="129"/>
      <c r="H44" s="129"/>
      <c r="I44" s="129"/>
      <c r="J44" s="3"/>
    </row>
    <row r="45" spans="1:14" x14ac:dyDescent="0.25">
      <c r="A45" s="129"/>
      <c r="B45" s="129"/>
      <c r="C45" s="129"/>
      <c r="D45" s="132"/>
      <c r="E45" s="132"/>
      <c r="F45" s="132"/>
      <c r="G45" s="129"/>
      <c r="H45" s="129"/>
      <c r="I45" s="129"/>
      <c r="J45" s="3"/>
    </row>
    <row r="46" spans="1:14" x14ac:dyDescent="0.25">
      <c r="A46" s="3"/>
      <c r="B46" s="3"/>
      <c r="C46" s="3"/>
      <c r="D46" s="91"/>
      <c r="E46" s="3"/>
      <c r="F46" s="3"/>
      <c r="G46" s="3"/>
      <c r="H46" s="3"/>
      <c r="I46" s="3"/>
      <c r="J46" s="3"/>
    </row>
    <row r="47" spans="1:14" x14ac:dyDescent="0.25">
      <c r="A47" s="3"/>
      <c r="B47" s="3"/>
      <c r="C47" s="3"/>
      <c r="D47" s="91"/>
      <c r="E47" s="3"/>
      <c r="F47" s="3"/>
      <c r="G47" s="3"/>
      <c r="H47" s="3"/>
      <c r="I47" s="3"/>
      <c r="J47" s="3"/>
    </row>
  </sheetData>
  <mergeCells count="1">
    <mergeCell ref="A43:I45"/>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zoomScaleSheetLayoutView="100" workbookViewId="0"/>
  </sheetViews>
  <sheetFormatPr defaultColWidth="21.44140625" defaultRowHeight="13.2" x14ac:dyDescent="0.25"/>
  <cols>
    <col min="1" max="1" width="38.5546875" customWidth="1"/>
    <col min="2" max="2" width="1.77734375" customWidth="1"/>
    <col min="3" max="3" width="12.5546875" customWidth="1"/>
    <col min="4" max="4" width="1.77734375" style="98" customWidth="1"/>
    <col min="5" max="9" width="12.5546875" customWidth="1"/>
  </cols>
  <sheetData>
    <row r="1" spans="1:10" x14ac:dyDescent="0.25">
      <c r="A1" s="2" t="s">
        <v>0</v>
      </c>
      <c r="B1" s="3"/>
      <c r="C1" s="3"/>
      <c r="D1" s="91"/>
      <c r="E1" s="3"/>
      <c r="F1" s="3"/>
      <c r="G1" s="3"/>
      <c r="H1" s="3"/>
      <c r="I1" s="3"/>
      <c r="J1" s="3"/>
    </row>
    <row r="2" spans="1:10" x14ac:dyDescent="0.25">
      <c r="A2" s="2" t="s">
        <v>14</v>
      </c>
      <c r="B2" s="3"/>
      <c r="C2" s="3"/>
      <c r="D2" s="91"/>
      <c r="E2" s="3"/>
      <c r="F2" s="3"/>
      <c r="G2" s="3"/>
      <c r="H2" s="3"/>
      <c r="I2" s="3"/>
      <c r="J2" s="3"/>
    </row>
    <row r="3" spans="1:10" x14ac:dyDescent="0.25">
      <c r="A3" s="2" t="s">
        <v>2</v>
      </c>
      <c r="B3" s="3"/>
      <c r="C3" s="3"/>
      <c r="D3" s="91"/>
      <c r="E3" s="3"/>
      <c r="F3" s="3"/>
      <c r="G3" s="3"/>
      <c r="H3" s="3"/>
      <c r="I3" s="3"/>
      <c r="J3" s="3"/>
    </row>
    <row r="4" spans="1:10" x14ac:dyDescent="0.25">
      <c r="A4" s="3"/>
      <c r="B4" s="3"/>
      <c r="C4" s="4">
        <v>2017</v>
      </c>
      <c r="D4" s="91"/>
      <c r="E4" s="4">
        <v>2016</v>
      </c>
      <c r="F4" s="46"/>
      <c r="G4" s="3"/>
      <c r="H4" s="3"/>
      <c r="I4" s="3"/>
      <c r="J4" s="3"/>
    </row>
    <row r="5" spans="1:10" x14ac:dyDescent="0.25">
      <c r="A5" s="5" t="s">
        <v>103</v>
      </c>
      <c r="B5" s="3"/>
      <c r="C5" s="119" t="s">
        <v>5</v>
      </c>
      <c r="D5" s="93"/>
      <c r="E5" s="6" t="s">
        <v>4</v>
      </c>
      <c r="F5" s="6" t="s">
        <v>6</v>
      </c>
      <c r="G5" s="6" t="s">
        <v>7</v>
      </c>
      <c r="H5" s="6" t="s">
        <v>8</v>
      </c>
      <c r="I5" s="6" t="s">
        <v>9</v>
      </c>
      <c r="J5" s="3"/>
    </row>
    <row r="6" spans="1:10" x14ac:dyDescent="0.25">
      <c r="A6" s="3"/>
      <c r="B6" s="3"/>
      <c r="C6" s="3"/>
      <c r="D6" s="91"/>
      <c r="E6" s="3"/>
      <c r="F6" s="3"/>
      <c r="G6" s="3"/>
      <c r="H6" s="3"/>
      <c r="I6" s="3"/>
      <c r="J6" s="3"/>
    </row>
    <row r="7" spans="1:10" x14ac:dyDescent="0.25">
      <c r="A7" s="9" t="s">
        <v>11</v>
      </c>
      <c r="B7" s="3"/>
      <c r="C7" s="3"/>
      <c r="D7" s="91"/>
      <c r="E7" s="3"/>
      <c r="F7" s="3"/>
      <c r="G7" s="3"/>
      <c r="H7" s="3"/>
      <c r="I7" s="3"/>
      <c r="J7" s="3"/>
    </row>
    <row r="8" spans="1:10" x14ac:dyDescent="0.25">
      <c r="A8" s="10" t="s">
        <v>136</v>
      </c>
      <c r="B8" s="3"/>
      <c r="C8" s="19">
        <v>78</v>
      </c>
      <c r="D8" s="94"/>
      <c r="E8" s="11">
        <v>307</v>
      </c>
      <c r="F8" s="11">
        <v>77</v>
      </c>
      <c r="G8" s="19">
        <v>77</v>
      </c>
      <c r="H8" s="19">
        <v>78</v>
      </c>
      <c r="I8" s="19">
        <v>75</v>
      </c>
      <c r="J8" s="3"/>
    </row>
    <row r="9" spans="1:10" x14ac:dyDescent="0.25">
      <c r="A9" s="10" t="s">
        <v>137</v>
      </c>
      <c r="B9" s="3"/>
      <c r="C9" s="40">
        <v>15</v>
      </c>
      <c r="D9" s="94"/>
      <c r="E9" s="15">
        <v>71</v>
      </c>
      <c r="F9" s="15">
        <v>17</v>
      </c>
      <c r="G9" s="40">
        <v>17</v>
      </c>
      <c r="H9" s="40">
        <v>17</v>
      </c>
      <c r="I9" s="40">
        <v>20</v>
      </c>
      <c r="J9" s="3"/>
    </row>
    <row r="10" spans="1:10" x14ac:dyDescent="0.25">
      <c r="A10" s="77" t="s">
        <v>104</v>
      </c>
      <c r="B10" s="3"/>
      <c r="C10" s="19">
        <v>93</v>
      </c>
      <c r="D10" s="94"/>
      <c r="E10" s="11">
        <f>SUM(E8:E9)</f>
        <v>378</v>
      </c>
      <c r="F10" s="11">
        <f>SUM(F8:F9)</f>
        <v>94</v>
      </c>
      <c r="G10" s="11">
        <f>SUM(G8:G9)</f>
        <v>94</v>
      </c>
      <c r="H10" s="19">
        <f>SUM(H8:H9)</f>
        <v>95</v>
      </c>
      <c r="I10" s="19">
        <f>SUM(I8:I9)</f>
        <v>95</v>
      </c>
      <c r="J10" s="3"/>
    </row>
    <row r="11" spans="1:10" x14ac:dyDescent="0.25">
      <c r="A11" s="10" t="s">
        <v>105</v>
      </c>
      <c r="B11" s="3"/>
      <c r="C11" s="40">
        <v>2</v>
      </c>
      <c r="D11" s="94"/>
      <c r="E11" s="15">
        <v>6</v>
      </c>
      <c r="F11" s="15">
        <v>2</v>
      </c>
      <c r="G11" s="19">
        <v>1</v>
      </c>
      <c r="H11" s="19">
        <v>2</v>
      </c>
      <c r="I11" s="19">
        <v>1</v>
      </c>
      <c r="J11" s="3"/>
    </row>
    <row r="12" spans="1:10" x14ac:dyDescent="0.25">
      <c r="A12" s="13" t="s">
        <v>11</v>
      </c>
      <c r="B12" s="3"/>
      <c r="C12" s="40">
        <v>95</v>
      </c>
      <c r="D12" s="94"/>
      <c r="E12" s="15">
        <f>+E11+E10</f>
        <v>384</v>
      </c>
      <c r="F12" s="14">
        <f>+F11+F10</f>
        <v>96</v>
      </c>
      <c r="G12" s="14">
        <f>+G11+G10</f>
        <v>95</v>
      </c>
      <c r="H12" s="58">
        <f>SUM(H10:H11)</f>
        <v>97</v>
      </c>
      <c r="I12" s="58">
        <f>SUM(I10:I11)</f>
        <v>96</v>
      </c>
      <c r="J12" s="3"/>
    </row>
    <row r="13" spans="1:10" x14ac:dyDescent="0.25">
      <c r="A13" s="27"/>
      <c r="B13" s="3"/>
      <c r="C13" s="114"/>
      <c r="D13" s="91"/>
      <c r="E13" s="3"/>
      <c r="F13" s="3"/>
      <c r="G13" s="3"/>
      <c r="H13" s="3"/>
      <c r="I13" s="3"/>
      <c r="J13" s="3"/>
    </row>
    <row r="14" spans="1:10" x14ac:dyDescent="0.25">
      <c r="A14" s="22" t="s">
        <v>106</v>
      </c>
      <c r="B14" s="3"/>
      <c r="C14" s="40">
        <v>64</v>
      </c>
      <c r="D14" s="94"/>
      <c r="E14" s="15">
        <v>261</v>
      </c>
      <c r="F14" s="15">
        <v>66</v>
      </c>
      <c r="G14" s="40">
        <v>64</v>
      </c>
      <c r="H14" s="40">
        <v>66</v>
      </c>
      <c r="I14" s="40">
        <v>65</v>
      </c>
      <c r="J14" s="3"/>
    </row>
    <row r="15" spans="1:10" x14ac:dyDescent="0.25">
      <c r="A15" s="3"/>
      <c r="B15" s="3"/>
      <c r="C15" s="114"/>
      <c r="D15" s="91"/>
      <c r="E15" s="3"/>
      <c r="F15" s="3"/>
      <c r="G15" s="3"/>
      <c r="H15" s="3"/>
      <c r="I15" s="3"/>
      <c r="J15" s="3"/>
    </row>
    <row r="16" spans="1:10" x14ac:dyDescent="0.25">
      <c r="A16" s="22" t="s">
        <v>109</v>
      </c>
      <c r="B16" s="3"/>
      <c r="C16" s="40">
        <v>31</v>
      </c>
      <c r="D16" s="94"/>
      <c r="E16" s="15">
        <f>E12-E14</f>
        <v>123</v>
      </c>
      <c r="F16" s="15">
        <f>F12-F14</f>
        <v>30</v>
      </c>
      <c r="G16" s="15">
        <f>G12-G14</f>
        <v>31</v>
      </c>
      <c r="H16" s="15">
        <f>H12-H14</f>
        <v>31</v>
      </c>
      <c r="I16" s="15">
        <f>I12-I14</f>
        <v>31</v>
      </c>
      <c r="J16" s="3"/>
    </row>
    <row r="17" spans="1:10" x14ac:dyDescent="0.25">
      <c r="A17" s="3"/>
      <c r="B17" s="3"/>
      <c r="C17" s="114"/>
      <c r="D17" s="91"/>
      <c r="E17" s="3"/>
      <c r="F17" s="3"/>
      <c r="G17" s="3"/>
      <c r="H17" s="3"/>
      <c r="I17" s="3"/>
      <c r="J17" s="3"/>
    </row>
    <row r="18" spans="1:10" x14ac:dyDescent="0.25">
      <c r="A18" s="9" t="s">
        <v>125</v>
      </c>
      <c r="B18" s="3"/>
      <c r="C18" s="110">
        <v>0.32600000000000001</v>
      </c>
      <c r="D18" s="111"/>
      <c r="E18" s="110">
        <v>0.32</v>
      </c>
      <c r="F18" s="110">
        <v>0.313</v>
      </c>
      <c r="G18" s="110">
        <v>0.32600000000000001</v>
      </c>
      <c r="H18" s="110">
        <v>0.32</v>
      </c>
      <c r="I18" s="110">
        <v>0.32300000000000001</v>
      </c>
      <c r="J18" s="3"/>
    </row>
    <row r="19" spans="1:10" x14ac:dyDescent="0.25">
      <c r="A19" s="5" t="s">
        <v>32</v>
      </c>
      <c r="B19" s="3"/>
      <c r="C19" s="49">
        <v>29</v>
      </c>
      <c r="D19" s="94"/>
      <c r="E19" s="24">
        <v>146</v>
      </c>
      <c r="F19" s="24">
        <v>37</v>
      </c>
      <c r="G19" s="49">
        <v>33</v>
      </c>
      <c r="H19" s="49">
        <v>38</v>
      </c>
      <c r="I19" s="49">
        <v>38</v>
      </c>
      <c r="J19" s="3"/>
    </row>
    <row r="20" spans="1:10" x14ac:dyDescent="0.25">
      <c r="A20" s="3"/>
      <c r="B20" s="3"/>
      <c r="C20" s="3"/>
      <c r="D20" s="91"/>
      <c r="E20" s="3"/>
      <c r="F20" s="3"/>
      <c r="G20" s="3"/>
      <c r="H20" s="3"/>
      <c r="I20" s="3"/>
      <c r="J20" s="3"/>
    </row>
    <row r="21" spans="1:10" x14ac:dyDescent="0.25">
      <c r="A21" s="133"/>
      <c r="B21" s="129"/>
      <c r="C21" s="133"/>
      <c r="D21" s="133"/>
      <c r="E21" s="133"/>
      <c r="F21" s="133"/>
      <c r="G21" s="133"/>
      <c r="H21" s="129"/>
      <c r="I21" s="129"/>
      <c r="J21" s="3"/>
    </row>
    <row r="22" spans="1:10" x14ac:dyDescent="0.25">
      <c r="A22" s="3"/>
      <c r="B22" s="3"/>
      <c r="C22" s="3"/>
      <c r="D22" s="91"/>
      <c r="E22" s="3"/>
      <c r="F22" s="3"/>
      <c r="G22" s="3"/>
      <c r="H22" s="3"/>
      <c r="I22" s="3"/>
      <c r="J22" s="3"/>
    </row>
  </sheetData>
  <mergeCells count="1">
    <mergeCell ref="A21:I21"/>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zoomScaleSheetLayoutView="100" workbookViewId="0"/>
  </sheetViews>
  <sheetFormatPr defaultColWidth="21.44140625" defaultRowHeight="13.2" x14ac:dyDescent="0.25"/>
  <cols>
    <col min="1" max="1" width="42.33203125" customWidth="1"/>
    <col min="2" max="2" width="1.77734375" customWidth="1"/>
    <col min="3" max="3" width="12.5546875" customWidth="1"/>
    <col min="4" max="4" width="1.77734375" style="98" customWidth="1"/>
    <col min="5" max="9" width="12.5546875" customWidth="1"/>
  </cols>
  <sheetData>
    <row r="1" spans="1:14" x14ac:dyDescent="0.25">
      <c r="A1" s="2" t="s">
        <v>0</v>
      </c>
      <c r="B1" s="3"/>
      <c r="C1" s="3"/>
      <c r="D1" s="91"/>
      <c r="E1" s="3"/>
      <c r="F1" s="3"/>
      <c r="G1" s="3"/>
      <c r="H1" s="3"/>
      <c r="I1" s="3"/>
      <c r="J1" s="3"/>
    </row>
    <row r="2" spans="1:14" x14ac:dyDescent="0.25">
      <c r="A2" s="2" t="s">
        <v>15</v>
      </c>
      <c r="B2" s="3"/>
      <c r="C2" s="3"/>
      <c r="D2" s="91"/>
      <c r="E2" s="3"/>
      <c r="F2" s="3"/>
      <c r="G2" s="3"/>
      <c r="H2" s="3"/>
      <c r="I2" s="3"/>
      <c r="J2" s="3"/>
    </row>
    <row r="3" spans="1:14" x14ac:dyDescent="0.25">
      <c r="A3" s="2" t="s">
        <v>2</v>
      </c>
      <c r="B3" s="3"/>
      <c r="C3" s="3"/>
      <c r="D3" s="91"/>
      <c r="E3" s="3"/>
      <c r="F3" s="3"/>
      <c r="G3" s="3"/>
      <c r="H3" s="3"/>
      <c r="I3" s="3"/>
      <c r="J3" s="3"/>
    </row>
    <row r="4" spans="1:14" x14ac:dyDescent="0.25">
      <c r="A4" s="3"/>
      <c r="B4" s="3"/>
      <c r="C4" s="4">
        <v>2017</v>
      </c>
      <c r="D4" s="91"/>
      <c r="E4" s="4">
        <v>2016</v>
      </c>
      <c r="F4" s="3"/>
      <c r="G4" s="3"/>
      <c r="H4" s="3"/>
      <c r="I4" s="3"/>
      <c r="J4" s="3"/>
    </row>
    <row r="5" spans="1:14" x14ac:dyDescent="0.25">
      <c r="A5" s="5" t="s">
        <v>103</v>
      </c>
      <c r="B5" s="3"/>
      <c r="C5" s="119" t="s">
        <v>5</v>
      </c>
      <c r="D5" s="93"/>
      <c r="E5" s="6" t="s">
        <v>4</v>
      </c>
      <c r="F5" s="6" t="s">
        <v>6</v>
      </c>
      <c r="G5" s="6" t="s">
        <v>7</v>
      </c>
      <c r="H5" s="6" t="s">
        <v>8</v>
      </c>
      <c r="I5" s="6" t="s">
        <v>9</v>
      </c>
      <c r="J5" s="3"/>
    </row>
    <row r="6" spans="1:14" x14ac:dyDescent="0.25">
      <c r="A6" s="78" t="s">
        <v>10</v>
      </c>
      <c r="B6" s="3"/>
      <c r="C6" s="3"/>
      <c r="D6" s="91"/>
      <c r="E6" s="3"/>
      <c r="F6" s="3"/>
      <c r="G6" s="3"/>
      <c r="H6" s="3"/>
      <c r="I6" s="3"/>
      <c r="J6" s="3"/>
    </row>
    <row r="7" spans="1:14" x14ac:dyDescent="0.25">
      <c r="A7" s="9" t="s">
        <v>11</v>
      </c>
      <c r="B7" s="3"/>
      <c r="C7" s="11">
        <v>474</v>
      </c>
      <c r="D7" s="94"/>
      <c r="E7" s="11">
        <v>2146</v>
      </c>
      <c r="F7" s="11">
        <v>550</v>
      </c>
      <c r="G7" s="11">
        <v>533</v>
      </c>
      <c r="H7" s="11">
        <v>615</v>
      </c>
      <c r="I7" s="11">
        <v>448</v>
      </c>
      <c r="J7" s="3"/>
      <c r="K7" s="3"/>
      <c r="L7" s="3"/>
      <c r="M7" s="3"/>
      <c r="N7" s="3"/>
    </row>
    <row r="8" spans="1:14" x14ac:dyDescent="0.25">
      <c r="A8" s="22" t="s">
        <v>106</v>
      </c>
      <c r="B8" s="3"/>
      <c r="C8" s="15">
        <v>502</v>
      </c>
      <c r="D8" s="94"/>
      <c r="E8" s="15">
        <v>1977</v>
      </c>
      <c r="F8" s="15">
        <v>501</v>
      </c>
      <c r="G8" s="15">
        <v>454</v>
      </c>
      <c r="H8" s="15">
        <v>525</v>
      </c>
      <c r="I8" s="15">
        <v>497</v>
      </c>
      <c r="J8" s="3"/>
      <c r="K8" s="3"/>
      <c r="L8" s="3"/>
      <c r="M8" s="3"/>
      <c r="N8" s="3"/>
    </row>
    <row r="9" spans="1:14" x14ac:dyDescent="0.25">
      <c r="A9" s="3"/>
      <c r="B9" s="3"/>
      <c r="C9" s="3"/>
      <c r="D9" s="91"/>
      <c r="E9" s="3"/>
      <c r="F9" s="3"/>
      <c r="G9" s="3"/>
      <c r="H9" s="3"/>
      <c r="I9" s="3"/>
      <c r="J9" s="3"/>
      <c r="K9" s="3"/>
      <c r="L9" s="3"/>
      <c r="M9" s="3"/>
      <c r="N9" s="3"/>
    </row>
    <row r="10" spans="1:14" x14ac:dyDescent="0.25">
      <c r="A10" s="22" t="str">
        <f>IF(C10&gt;0,"Adjusted operating profit (loss)","Adjusted operating (loss) profit")</f>
        <v>Adjusted operating (loss) profit</v>
      </c>
      <c r="B10" s="3"/>
      <c r="C10" s="15">
        <v>-28</v>
      </c>
      <c r="D10" s="94"/>
      <c r="E10" s="15">
        <f>E7-E8</f>
        <v>169</v>
      </c>
      <c r="F10" s="15">
        <f>F7-F8</f>
        <v>49</v>
      </c>
      <c r="G10" s="15">
        <f>G7-G8</f>
        <v>79</v>
      </c>
      <c r="H10" s="15">
        <f>H7-H8</f>
        <v>90</v>
      </c>
      <c r="I10" s="15">
        <f>I7-I8</f>
        <v>-49</v>
      </c>
      <c r="J10" s="3"/>
      <c r="K10" s="3"/>
      <c r="L10" s="3"/>
      <c r="M10" s="3"/>
      <c r="N10" s="3"/>
    </row>
    <row r="11" spans="1:14" x14ac:dyDescent="0.25">
      <c r="A11" s="3"/>
      <c r="B11" s="3"/>
      <c r="C11" s="3"/>
      <c r="D11" s="91"/>
      <c r="E11" s="3"/>
      <c r="F11" s="3"/>
      <c r="G11" s="3"/>
      <c r="H11" s="3"/>
      <c r="I11" s="3"/>
      <c r="J11" s="3"/>
      <c r="K11" s="3"/>
      <c r="L11" s="3"/>
      <c r="M11" s="3"/>
      <c r="N11" s="3"/>
    </row>
    <row r="12" spans="1:14" x14ac:dyDescent="0.25">
      <c r="A12" s="9" t="str">
        <f>IF(C12&gt;0,"Adjusted operating profit (loss) margin","Adjusted operating (loss) profit margin")</f>
        <v>Adjusted operating (loss) profit margin</v>
      </c>
      <c r="B12" s="3"/>
      <c r="C12" s="110">
        <v>-5.8999999999999997E-2</v>
      </c>
      <c r="D12" s="111"/>
      <c r="E12" s="110">
        <v>7.9000000000000001E-2</v>
      </c>
      <c r="F12" s="110">
        <v>8.8999999999999996E-2</v>
      </c>
      <c r="G12" s="110">
        <v>0.14799999999999999</v>
      </c>
      <c r="H12" s="110">
        <v>0.14599999999999999</v>
      </c>
      <c r="I12" s="110">
        <v>-0.109</v>
      </c>
      <c r="J12" s="3"/>
      <c r="K12" s="3"/>
      <c r="L12" s="3"/>
      <c r="M12" s="3"/>
      <c r="N12" s="3"/>
    </row>
    <row r="13" spans="1:14" x14ac:dyDescent="0.25">
      <c r="A13" s="5" t="s">
        <v>32</v>
      </c>
      <c r="B13" s="3"/>
      <c r="C13" s="24">
        <v>13</v>
      </c>
      <c r="D13" s="94"/>
      <c r="E13" s="24">
        <v>62</v>
      </c>
      <c r="F13" s="24">
        <v>19</v>
      </c>
      <c r="G13" s="24">
        <v>12</v>
      </c>
      <c r="H13" s="24">
        <v>13</v>
      </c>
      <c r="I13" s="24">
        <v>18</v>
      </c>
      <c r="J13" s="3"/>
      <c r="K13" s="3"/>
      <c r="L13" s="3"/>
      <c r="M13" s="3"/>
      <c r="N13" s="3"/>
    </row>
    <row r="14" spans="1:14" x14ac:dyDescent="0.25">
      <c r="A14" s="3"/>
      <c r="B14" s="3"/>
      <c r="C14" s="3"/>
      <c r="D14" s="91"/>
      <c r="E14" s="3"/>
      <c r="F14" s="3"/>
      <c r="G14" s="3"/>
      <c r="H14" s="3"/>
      <c r="I14" s="3"/>
      <c r="J14" s="3"/>
    </row>
  </sheetData>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zoomScaleSheetLayoutView="100" workbookViewId="0"/>
  </sheetViews>
  <sheetFormatPr defaultColWidth="21.44140625" defaultRowHeight="13.2" x14ac:dyDescent="0.25"/>
  <cols>
    <col min="1" max="1" width="46.21875" customWidth="1"/>
    <col min="2" max="8" width="19.21875" customWidth="1"/>
  </cols>
  <sheetData>
    <row r="1" spans="1:8" ht="18.75" customHeight="1" x14ac:dyDescent="0.25">
      <c r="A1" s="79" t="s">
        <v>138</v>
      </c>
      <c r="B1" s="35"/>
      <c r="C1" s="35"/>
      <c r="D1" s="35"/>
      <c r="E1" s="35"/>
      <c r="F1" s="35"/>
      <c r="G1" s="35"/>
      <c r="H1" s="35"/>
    </row>
    <row r="2" spans="1:8" ht="18.75" customHeight="1" x14ac:dyDescent="0.25">
      <c r="A2" s="35"/>
      <c r="B2" s="35"/>
      <c r="C2" s="35"/>
      <c r="D2" s="35"/>
      <c r="E2" s="35"/>
      <c r="F2" s="35"/>
      <c r="G2" s="35"/>
      <c r="H2" s="35"/>
    </row>
    <row r="3" spans="1:8" ht="15" customHeight="1" x14ac:dyDescent="0.25">
      <c r="A3" s="128" t="s">
        <v>198</v>
      </c>
      <c r="B3" s="129"/>
      <c r="C3" s="129"/>
      <c r="D3" s="129"/>
      <c r="E3" s="129"/>
      <c r="F3" s="129"/>
      <c r="G3" s="129"/>
      <c r="H3" s="130"/>
    </row>
    <row r="4" spans="1:8" ht="15" customHeight="1" x14ac:dyDescent="0.25">
      <c r="A4" s="129"/>
      <c r="B4" s="129"/>
      <c r="C4" s="129"/>
      <c r="D4" s="129"/>
      <c r="E4" s="129"/>
      <c r="F4" s="129"/>
      <c r="G4" s="129"/>
      <c r="H4" s="130"/>
    </row>
    <row r="5" spans="1:8" ht="24" customHeight="1" x14ac:dyDescent="0.25">
      <c r="A5" s="129"/>
      <c r="B5" s="129"/>
      <c r="C5" s="129"/>
      <c r="D5" s="129"/>
      <c r="E5" s="129"/>
      <c r="F5" s="129"/>
      <c r="G5" s="129"/>
      <c r="H5" s="130"/>
    </row>
    <row r="6" spans="1:8" ht="18.75" customHeight="1" x14ac:dyDescent="0.25">
      <c r="A6" s="35"/>
      <c r="B6" s="35"/>
      <c r="C6" s="35"/>
      <c r="D6" s="35"/>
      <c r="E6" s="35"/>
      <c r="F6" s="35"/>
      <c r="G6" s="35"/>
      <c r="H6" s="35"/>
    </row>
    <row r="7" spans="1:8" ht="93.75" customHeight="1" x14ac:dyDescent="0.25">
      <c r="A7" s="34" t="s">
        <v>139</v>
      </c>
      <c r="B7" s="35"/>
      <c r="C7" s="35"/>
      <c r="D7" s="35"/>
      <c r="E7" s="35"/>
      <c r="F7" s="35"/>
      <c r="G7" s="35"/>
      <c r="H7" s="35"/>
    </row>
    <row r="8" spans="1:8" ht="18.75" customHeight="1" x14ac:dyDescent="0.25">
      <c r="A8" s="35"/>
      <c r="B8" s="35"/>
      <c r="C8" s="35"/>
      <c r="D8" s="35"/>
      <c r="E8" s="35"/>
      <c r="F8" s="35"/>
      <c r="G8" s="35"/>
      <c r="H8" s="35"/>
    </row>
    <row r="9" spans="1:8" ht="18.75" customHeight="1" x14ac:dyDescent="0.25">
      <c r="A9" s="35"/>
      <c r="B9" s="80"/>
      <c r="C9" s="80"/>
      <c r="D9" s="80"/>
      <c r="E9" s="80"/>
      <c r="F9" s="35"/>
      <c r="G9" s="35"/>
      <c r="H9" s="35"/>
    </row>
    <row r="10" spans="1:8" ht="18.75" customHeight="1" x14ac:dyDescent="0.25">
      <c r="A10" s="35"/>
      <c r="B10" s="80"/>
      <c r="C10" s="80"/>
      <c r="D10" s="80"/>
      <c r="E10" s="80"/>
      <c r="F10" s="35"/>
      <c r="G10" s="35"/>
      <c r="H10" s="35"/>
    </row>
  </sheetData>
  <mergeCells count="1">
    <mergeCell ref="A3:H5"/>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election sqref="A1:C1"/>
    </sheetView>
  </sheetViews>
  <sheetFormatPr defaultColWidth="21.44140625" defaultRowHeight="13.2" x14ac:dyDescent="0.25"/>
  <cols>
    <col min="1" max="1" width="14.6640625" customWidth="1"/>
    <col min="2" max="2" width="1.77734375" customWidth="1"/>
    <col min="3" max="3" width="59.109375" customWidth="1"/>
    <col min="4" max="4" width="59.33203125" customWidth="1"/>
    <col min="5" max="5" width="17.21875" customWidth="1"/>
  </cols>
  <sheetData>
    <row r="1" spans="1:6" ht="23.7" customHeight="1" x14ac:dyDescent="0.25">
      <c r="A1" s="144" t="s">
        <v>140</v>
      </c>
      <c r="B1" s="129"/>
      <c r="C1" s="129"/>
      <c r="D1" s="3"/>
      <c r="E1" s="3"/>
      <c r="F1" s="3"/>
    </row>
    <row r="2" spans="1:6" ht="18.75" customHeight="1" x14ac:dyDescent="0.25">
      <c r="A2" s="132"/>
      <c r="B2" s="132"/>
      <c r="C2" s="132"/>
      <c r="D2" s="132"/>
      <c r="E2" s="132"/>
      <c r="F2" s="3"/>
    </row>
    <row r="3" spans="1:6" ht="26.25" customHeight="1" x14ac:dyDescent="0.25">
      <c r="A3" s="128" t="s">
        <v>141</v>
      </c>
      <c r="B3" s="129"/>
      <c r="C3" s="129"/>
      <c r="D3" s="129"/>
      <c r="E3" s="129"/>
      <c r="F3" s="3"/>
    </row>
    <row r="4" spans="1:6" ht="26.25" customHeight="1" x14ac:dyDescent="0.25">
      <c r="A4" s="129"/>
      <c r="B4" s="129"/>
      <c r="C4" s="129"/>
      <c r="D4" s="129"/>
      <c r="E4" s="129"/>
      <c r="F4" s="3"/>
    </row>
    <row r="5" spans="1:6" ht="26.25" customHeight="1" x14ac:dyDescent="0.25">
      <c r="A5" s="145"/>
      <c r="B5" s="145"/>
      <c r="C5" s="145"/>
      <c r="D5" s="145"/>
      <c r="E5" s="145"/>
      <c r="F5" s="3"/>
    </row>
    <row r="6" spans="1:6" ht="58.8" customHeight="1" x14ac:dyDescent="0.25">
      <c r="A6" s="81" t="s">
        <v>142</v>
      </c>
      <c r="B6" s="146" t="s">
        <v>143</v>
      </c>
      <c r="C6" s="147"/>
      <c r="D6" s="81" t="s">
        <v>144</v>
      </c>
      <c r="E6" s="81" t="s">
        <v>145</v>
      </c>
      <c r="F6" s="3"/>
    </row>
    <row r="7" spans="1:6" ht="56.25" customHeight="1" x14ac:dyDescent="0.25">
      <c r="A7" s="135" t="s">
        <v>146</v>
      </c>
      <c r="B7" s="82" t="s">
        <v>147</v>
      </c>
      <c r="C7" s="83" t="s">
        <v>148</v>
      </c>
      <c r="D7" s="137" t="s">
        <v>149</v>
      </c>
      <c r="E7" s="139" t="s">
        <v>150</v>
      </c>
      <c r="F7" s="3"/>
    </row>
    <row r="8" spans="1:6" ht="56.25" customHeight="1" x14ac:dyDescent="0.25">
      <c r="A8" s="141"/>
      <c r="B8" s="85" t="s">
        <v>147</v>
      </c>
      <c r="C8" s="86" t="s">
        <v>151</v>
      </c>
      <c r="D8" s="142"/>
      <c r="E8" s="143"/>
      <c r="F8" s="3"/>
    </row>
    <row r="9" spans="1:6" ht="51" customHeight="1" x14ac:dyDescent="0.25">
      <c r="A9" s="136"/>
      <c r="B9" s="87" t="s">
        <v>147</v>
      </c>
      <c r="C9" s="88" t="s">
        <v>152</v>
      </c>
      <c r="D9" s="142"/>
      <c r="E9" s="143"/>
      <c r="F9" s="3"/>
    </row>
    <row r="10" spans="1:6" ht="195.6" customHeight="1" x14ac:dyDescent="0.25">
      <c r="A10" s="84" t="s">
        <v>153</v>
      </c>
      <c r="B10" s="85" t="s">
        <v>147</v>
      </c>
      <c r="C10" s="41" t="s">
        <v>154</v>
      </c>
      <c r="D10" s="84" t="s">
        <v>155</v>
      </c>
      <c r="E10" s="84" t="s">
        <v>156</v>
      </c>
      <c r="F10" s="3"/>
    </row>
    <row r="11" spans="1:6" ht="56.25" customHeight="1" x14ac:dyDescent="0.25">
      <c r="A11" s="135" t="s">
        <v>157</v>
      </c>
      <c r="B11" s="82" t="s">
        <v>147</v>
      </c>
      <c r="C11" s="83" t="s">
        <v>158</v>
      </c>
      <c r="D11" s="137" t="s">
        <v>159</v>
      </c>
      <c r="E11" s="139" t="s">
        <v>160</v>
      </c>
      <c r="F11" s="3"/>
    </row>
    <row r="12" spans="1:6" ht="29.4" customHeight="1" x14ac:dyDescent="0.25">
      <c r="A12" s="141"/>
      <c r="B12" s="87" t="s">
        <v>147</v>
      </c>
      <c r="C12" s="88" t="s">
        <v>161</v>
      </c>
      <c r="D12" s="142"/>
      <c r="E12" s="143"/>
      <c r="F12" s="3"/>
    </row>
    <row r="13" spans="1:6" ht="41.25" customHeight="1" x14ac:dyDescent="0.25">
      <c r="A13" s="135" t="s">
        <v>162</v>
      </c>
      <c r="B13" s="85" t="s">
        <v>147</v>
      </c>
      <c r="C13" s="86" t="s">
        <v>163</v>
      </c>
      <c r="D13" s="137" t="s">
        <v>164</v>
      </c>
      <c r="E13" s="139" t="s">
        <v>165</v>
      </c>
      <c r="F13" s="3"/>
    </row>
    <row r="14" spans="1:6" ht="41.25" customHeight="1" x14ac:dyDescent="0.25">
      <c r="A14" s="136"/>
      <c r="B14" s="89" t="s">
        <v>147</v>
      </c>
      <c r="C14" s="86" t="s">
        <v>166</v>
      </c>
      <c r="D14" s="138"/>
      <c r="E14" s="140"/>
      <c r="F14" s="3"/>
    </row>
    <row r="15" spans="1:6" ht="41.25" customHeight="1" x14ac:dyDescent="0.25">
      <c r="A15" s="135" t="s">
        <v>167</v>
      </c>
      <c r="B15" s="82" t="s">
        <v>147</v>
      </c>
      <c r="C15" s="83" t="s">
        <v>163</v>
      </c>
      <c r="D15" s="137" t="s">
        <v>168</v>
      </c>
      <c r="E15" s="139" t="s">
        <v>169</v>
      </c>
      <c r="F15" s="3"/>
    </row>
    <row r="16" spans="1:6" ht="30" customHeight="1" x14ac:dyDescent="0.25">
      <c r="A16" s="136"/>
      <c r="B16" s="90" t="s">
        <v>147</v>
      </c>
      <c r="C16" s="88" t="s">
        <v>166</v>
      </c>
      <c r="D16" s="138"/>
      <c r="E16" s="140"/>
      <c r="F16" s="3"/>
    </row>
    <row r="17" spans="1:6" ht="26.25" customHeight="1" x14ac:dyDescent="0.25">
      <c r="B17" s="3"/>
      <c r="C17" s="3"/>
      <c r="D17" s="3"/>
      <c r="E17" s="3"/>
      <c r="F17" s="3"/>
    </row>
    <row r="18" spans="1:6" ht="26.25" customHeight="1" x14ac:dyDescent="0.25">
      <c r="A18" s="3"/>
      <c r="B18" s="3"/>
      <c r="C18" s="3"/>
      <c r="D18" s="3"/>
      <c r="E18" s="3"/>
      <c r="F18" s="3"/>
    </row>
  </sheetData>
  <mergeCells count="16">
    <mergeCell ref="A1:C1"/>
    <mergeCell ref="A2:E2"/>
    <mergeCell ref="A3:E5"/>
    <mergeCell ref="B6:C6"/>
    <mergeCell ref="A7:A9"/>
    <mergeCell ref="D7:D9"/>
    <mergeCell ref="E7:E9"/>
    <mergeCell ref="A15:A16"/>
    <mergeCell ref="D15:D16"/>
    <mergeCell ref="E15:E16"/>
    <mergeCell ref="A11:A12"/>
    <mergeCell ref="D11:D12"/>
    <mergeCell ref="E11:E12"/>
    <mergeCell ref="A13:A14"/>
    <mergeCell ref="D13:D14"/>
    <mergeCell ref="E13:E14"/>
  </mergeCells>
  <pageMargins left="0.7" right="0.7" top="0.75" bottom="0.75" header="0.3" footer="0.3"/>
  <pageSetup scale="66" fitToWidth="0" orientation="landscape" r:id="rId1"/>
  <headerFooter>
    <oddFooter>&amp;C&amp;"Arial,Regular"&amp;P&amp;R&amp;"Arial,Regular"Rogers Communications Inc.
Supplemental Financial Information - First Quarter 2017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302E043581B34E93C80F94048273E2" ma:contentTypeVersion="0" ma:contentTypeDescription="Create a new document." ma:contentTypeScope="" ma:versionID="16736e0be99aa23bbeb92a7ffefcfa34">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478CC1-A103-478A-9BF0-4B379D3B783F}">
  <ds:schemaRef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BDA3AF6-3EBB-4CF5-9B77-8E867B9225AF}">
  <ds:schemaRefs>
    <ds:schemaRef ds:uri="http://schemas.microsoft.com/sharepoint/v3/contenttype/forms"/>
  </ds:schemaRefs>
</ds:datastoreItem>
</file>

<file path=customXml/itemProps3.xml><?xml version="1.0" encoding="utf-8"?>
<ds:datastoreItem xmlns:ds="http://schemas.openxmlformats.org/officeDocument/2006/customXml" ds:itemID="{CC5AA42F-DF69-4D12-8059-C44C0E647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vt:lpstr>
      <vt:lpstr>Consolidated Financial Results</vt:lpstr>
      <vt:lpstr>Additional Information</vt:lpstr>
      <vt:lpstr>Free Cash Flow</vt:lpstr>
      <vt:lpstr>Adjusted Net Debt</vt:lpstr>
      <vt:lpstr>Balance Sheet</vt:lpstr>
      <vt:lpstr>Cash Flow</vt:lpstr>
      <vt:lpstr>Wireless</vt:lpstr>
      <vt:lpstr>Cable</vt:lpstr>
      <vt:lpstr>Business Solutions</vt:lpstr>
      <vt:lpstr>Media</vt:lpstr>
      <vt:lpstr>Key Performance Indicators</vt:lpstr>
      <vt:lpstr>Non-GAAP Measures</vt:lpstr>
      <vt:lpstr>'Additional Information'!Print_Area</vt:lpstr>
      <vt:lpstr>'Adjusted Net Debt'!Print_Area</vt:lpstr>
      <vt:lpstr>'Balance Sheet'!Print_Area</vt:lpstr>
      <vt:lpstr>Cable!Print_Area</vt:lpstr>
      <vt:lpstr>'Cash Flow'!Print_Area</vt:lpstr>
      <vt:lpstr>'Consolidated Financial Results'!Print_Area</vt:lpstr>
      <vt:lpstr>Cover!Print_Area</vt:lpstr>
      <vt:lpstr>'Free Cash Flow'!Print_Area</vt:lpstr>
      <vt:lpstr>Media!Print_Area</vt:lpstr>
      <vt:lpstr>Wireless!Print_Area</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RCI-03.31.2017-Supplemental</dc:title>
  <dc:creator>Workiva - Nicolle Yu</dc:creator>
  <cp:lastModifiedBy>Rogers User</cp:lastModifiedBy>
  <cp:lastPrinted>2017-04-18T14:47:41Z</cp:lastPrinted>
  <dcterms:created xsi:type="dcterms:W3CDTF">2017-07-10T17:32:19Z</dcterms:created>
  <dcterms:modified xsi:type="dcterms:W3CDTF">2017-07-10T17:32:19Z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0x010100DA302E043581B34E93C80F94048273E2</vt:lpwstr>
  </property>
</Properties>
</file>